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7100" windowHeight="9855"/>
  </bookViews>
  <sheets>
    <sheet name="ЗМІСТ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  <sheet name="16" sheetId="17" r:id="rId17"/>
    <sheet name="17" sheetId="18" r:id="rId18"/>
    <sheet name="18" sheetId="19" r:id="rId19"/>
    <sheet name="19" sheetId="20" r:id="rId20"/>
    <sheet name="20" sheetId="21" r:id="rId21"/>
    <sheet name="21" sheetId="22" r:id="rId22"/>
    <sheet name="22" sheetId="23" r:id="rId23"/>
    <sheet name="23" sheetId="24" r:id="rId24"/>
    <sheet name="24" sheetId="25" r:id="rId25"/>
    <sheet name="25" sheetId="26" r:id="rId26"/>
    <sheet name="26" sheetId="27" r:id="rId27"/>
  </sheets>
  <definedNames>
    <definedName name="_Z1">'1'!$A$1:$AM$39</definedName>
    <definedName name="_xlnm.Print_Area" localSheetId="1">'1'!$A$1:$I$52</definedName>
    <definedName name="_xlnm.Print_Area" localSheetId="17">'17'!$A$1:$Q$38</definedName>
    <definedName name="_xlnm.Print_Area" localSheetId="19">'19'!$A$1:$Q$38</definedName>
    <definedName name="_xlnm.Print_Area" localSheetId="26">'26'!$A$1:$J$53</definedName>
  </definedNames>
  <calcPr calcId="145621" calcMode="manual"/>
</workbook>
</file>

<file path=xl/calcChain.xml><?xml version="1.0" encoding="utf-8"?>
<calcChain xmlns="http://schemas.openxmlformats.org/spreadsheetml/2006/main">
  <c r="N8" i="11" l="1"/>
  <c r="Q34" i="20"/>
  <c r="P34" i="20"/>
  <c r="N34" i="20"/>
  <c r="O34" i="20"/>
  <c r="M34" i="20"/>
  <c r="K34" i="20"/>
  <c r="I34" i="20"/>
  <c r="G34" i="20"/>
  <c r="Q33" i="20"/>
  <c r="P33" i="20"/>
  <c r="N33" i="20"/>
  <c r="O33" i="20"/>
  <c r="M33" i="20"/>
  <c r="K33" i="20"/>
  <c r="I33" i="20"/>
  <c r="G33" i="20"/>
  <c r="Q32" i="20"/>
  <c r="P32" i="20"/>
  <c r="N32" i="20"/>
  <c r="O32" i="20"/>
  <c r="M32" i="20"/>
  <c r="K32" i="20"/>
  <c r="I32" i="20"/>
  <c r="G32" i="20"/>
  <c r="Q31" i="20"/>
  <c r="P31" i="20"/>
  <c r="N31" i="20"/>
  <c r="O31" i="20"/>
  <c r="M31" i="20"/>
  <c r="K31" i="20"/>
  <c r="I31" i="20"/>
  <c r="G31" i="20"/>
  <c r="Q30" i="20"/>
  <c r="P30" i="20"/>
  <c r="N30" i="20"/>
  <c r="O30" i="20"/>
  <c r="M30" i="20"/>
  <c r="K30" i="20"/>
  <c r="I30" i="20"/>
  <c r="G30" i="20"/>
  <c r="Q29" i="20"/>
  <c r="P29" i="20"/>
  <c r="N29" i="20"/>
  <c r="O29" i="20"/>
  <c r="M29" i="20"/>
  <c r="K29" i="20"/>
  <c r="I29" i="20"/>
  <c r="G29" i="20"/>
  <c r="Q28" i="20"/>
  <c r="P28" i="20"/>
  <c r="N28" i="20"/>
  <c r="O28" i="20"/>
  <c r="M28" i="20"/>
  <c r="K28" i="20"/>
  <c r="I28" i="20"/>
  <c r="G28" i="20"/>
  <c r="Q27" i="20"/>
  <c r="P27" i="20"/>
  <c r="N27" i="20"/>
  <c r="O27" i="20"/>
  <c r="M27" i="20"/>
  <c r="K27" i="20"/>
  <c r="I27" i="20"/>
  <c r="G27" i="20"/>
  <c r="Q26" i="20"/>
  <c r="P26" i="20"/>
  <c r="N26" i="20"/>
  <c r="O26" i="20"/>
  <c r="M26" i="20"/>
  <c r="K26" i="20"/>
  <c r="I26" i="20"/>
  <c r="G26" i="20"/>
  <c r="Q25" i="20"/>
  <c r="P25" i="20"/>
  <c r="N25" i="20"/>
  <c r="O25" i="20"/>
  <c r="M25" i="20"/>
  <c r="K25" i="20"/>
  <c r="I25" i="20"/>
  <c r="G25" i="20"/>
  <c r="Q24" i="20"/>
  <c r="P24" i="20"/>
  <c r="N24" i="20"/>
  <c r="O24" i="20"/>
  <c r="M24" i="20"/>
  <c r="K24" i="20"/>
  <c r="I24" i="20"/>
  <c r="G24" i="20"/>
  <c r="Q23" i="20"/>
  <c r="P23" i="20"/>
  <c r="N23" i="20"/>
  <c r="O23" i="20"/>
  <c r="M23" i="20"/>
  <c r="K23" i="20"/>
  <c r="I23" i="20"/>
  <c r="G23" i="20"/>
  <c r="Q22" i="20"/>
  <c r="P22" i="20"/>
  <c r="N22" i="20"/>
  <c r="O22" i="20"/>
  <c r="M22" i="20"/>
  <c r="K22" i="20"/>
  <c r="I22" i="20"/>
  <c r="G22" i="20"/>
  <c r="Q21" i="20"/>
  <c r="P21" i="20"/>
  <c r="N21" i="20"/>
  <c r="O21" i="20"/>
  <c r="M21" i="20"/>
  <c r="K21" i="20"/>
  <c r="I21" i="20"/>
  <c r="G21" i="20"/>
  <c r="Q20" i="20"/>
  <c r="P20" i="20"/>
  <c r="N20" i="20"/>
  <c r="O20" i="20"/>
  <c r="M20" i="20"/>
  <c r="K20" i="20"/>
  <c r="I20" i="20"/>
  <c r="G20" i="20"/>
  <c r="Q19" i="20"/>
  <c r="P19" i="20"/>
  <c r="N19" i="20"/>
  <c r="O19" i="20"/>
  <c r="M19" i="20"/>
  <c r="K19" i="20"/>
  <c r="I19" i="20"/>
  <c r="G19" i="20"/>
  <c r="Q18" i="20"/>
  <c r="P18" i="20"/>
  <c r="N18" i="20"/>
  <c r="O18" i="20"/>
  <c r="M18" i="20"/>
  <c r="K18" i="20"/>
  <c r="I18" i="20"/>
  <c r="G18" i="20"/>
  <c r="Q17" i="20"/>
  <c r="P17" i="20"/>
  <c r="N17" i="20"/>
  <c r="O17" i="20"/>
  <c r="M17" i="20"/>
  <c r="K17" i="20"/>
  <c r="I17" i="20"/>
  <c r="G17" i="20"/>
  <c r="Q16" i="20"/>
  <c r="P16" i="20"/>
  <c r="N16" i="20"/>
  <c r="O16" i="20"/>
  <c r="M16" i="20"/>
  <c r="K16" i="20"/>
  <c r="I16" i="20"/>
  <c r="G16" i="20"/>
  <c r="Q15" i="20"/>
  <c r="P15" i="20"/>
  <c r="N15" i="20"/>
  <c r="O15" i="20"/>
  <c r="M15" i="20"/>
  <c r="K15" i="20"/>
  <c r="I15" i="20"/>
  <c r="G15" i="20"/>
  <c r="Q14" i="20"/>
  <c r="P14" i="20"/>
  <c r="N14" i="20"/>
  <c r="O14" i="20"/>
  <c r="M14" i="20"/>
  <c r="K14" i="20"/>
  <c r="I14" i="20"/>
  <c r="G14" i="20"/>
  <c r="Q13" i="20"/>
  <c r="P13" i="20"/>
  <c r="N13" i="20"/>
  <c r="O13" i="20"/>
  <c r="M13" i="20"/>
  <c r="K13" i="20"/>
  <c r="I13" i="20"/>
  <c r="G13" i="20"/>
  <c r="Q12" i="20"/>
  <c r="P12" i="20"/>
  <c r="N12" i="20"/>
  <c r="O12" i="20"/>
  <c r="M12" i="20"/>
  <c r="K12" i="20"/>
  <c r="I12" i="20"/>
  <c r="G12" i="20"/>
  <c r="Q11" i="20"/>
  <c r="P11" i="20"/>
  <c r="N11" i="20"/>
  <c r="O11" i="20"/>
  <c r="M11" i="20"/>
  <c r="K11" i="20"/>
  <c r="I11" i="20"/>
  <c r="G11" i="20"/>
  <c r="Q10" i="20"/>
  <c r="P10" i="20"/>
  <c r="N10" i="20"/>
  <c r="O10" i="20"/>
  <c r="M10" i="20"/>
  <c r="K10" i="20"/>
  <c r="I10" i="20"/>
  <c r="G10" i="20"/>
  <c r="J36" i="4"/>
  <c r="AK35" i="5"/>
  <c r="AJ35" i="5"/>
  <c r="AG35" i="5"/>
  <c r="AF35" i="5"/>
  <c r="AC35" i="5"/>
  <c r="AB35" i="5"/>
  <c r="U35" i="5"/>
  <c r="T35" i="5"/>
  <c r="Q35" i="5"/>
  <c r="P35" i="5"/>
  <c r="M35" i="5"/>
  <c r="L35" i="5"/>
  <c r="F9" i="8"/>
  <c r="W21" i="8"/>
  <c r="V21" i="8"/>
  <c r="U21" i="8"/>
  <c r="X20" i="8"/>
  <c r="W20" i="8"/>
  <c r="V20" i="8"/>
  <c r="U20" i="8"/>
  <c r="X19" i="8"/>
  <c r="V19" i="8"/>
  <c r="X18" i="8"/>
  <c r="W18" i="8"/>
  <c r="V18" i="8"/>
  <c r="U18" i="8"/>
  <c r="X17" i="8"/>
  <c r="W17" i="8"/>
  <c r="V17" i="8"/>
  <c r="U17" i="8"/>
  <c r="X16" i="8"/>
  <c r="W16" i="8"/>
  <c r="V16" i="8"/>
  <c r="U16" i="8"/>
  <c r="X15" i="8"/>
  <c r="W15" i="8"/>
  <c r="V15" i="8"/>
  <c r="U15" i="8"/>
  <c r="X14" i="8"/>
  <c r="W14" i="8"/>
  <c r="V14" i="8"/>
  <c r="U14" i="8"/>
  <c r="X13" i="8"/>
  <c r="W13" i="8"/>
  <c r="V13" i="8"/>
  <c r="U13" i="8"/>
  <c r="X12" i="8"/>
  <c r="W12" i="8"/>
  <c r="V12" i="8"/>
  <c r="U12" i="8"/>
  <c r="W11" i="8"/>
  <c r="U11" i="8"/>
  <c r="X10" i="8"/>
  <c r="W10" i="8"/>
  <c r="V10" i="8"/>
  <c r="U10" i="8"/>
  <c r="X9" i="8"/>
  <c r="W9" i="8"/>
  <c r="V9" i="8"/>
  <c r="U9" i="8"/>
  <c r="X8" i="8"/>
  <c r="W8" i="8"/>
  <c r="V8" i="8"/>
  <c r="U8" i="8"/>
  <c r="Q21" i="8"/>
  <c r="P21" i="8"/>
  <c r="O21" i="8"/>
  <c r="N21" i="8"/>
  <c r="I21" i="8"/>
  <c r="J20" i="8"/>
  <c r="G21" i="8"/>
  <c r="E21" i="8"/>
  <c r="C21" i="8"/>
  <c r="K21" i="8"/>
  <c r="S20" i="8"/>
  <c r="T20" i="8"/>
  <c r="R20" i="8"/>
  <c r="M20" i="8"/>
  <c r="L20" i="8"/>
  <c r="K20" i="8"/>
  <c r="H20" i="8"/>
  <c r="S19" i="8"/>
  <c r="L19" i="8"/>
  <c r="S18" i="8"/>
  <c r="T18" i="8"/>
  <c r="R18" i="8"/>
  <c r="L18" i="8"/>
  <c r="M18" i="8"/>
  <c r="K18" i="8"/>
  <c r="H18" i="8"/>
  <c r="F18" i="8"/>
  <c r="D18" i="8"/>
  <c r="S17" i="8"/>
  <c r="T17" i="8"/>
  <c r="R17" i="8"/>
  <c r="M17" i="8"/>
  <c r="L17" i="8"/>
  <c r="K17" i="8"/>
  <c r="H17" i="8"/>
  <c r="S16" i="8"/>
  <c r="T16" i="8"/>
  <c r="R16" i="8"/>
  <c r="L16" i="8"/>
  <c r="M16" i="8"/>
  <c r="K16" i="8"/>
  <c r="H16" i="8"/>
  <c r="F16" i="8"/>
  <c r="D16" i="8"/>
  <c r="S15" i="8"/>
  <c r="T15" i="8"/>
  <c r="R15" i="8"/>
  <c r="M15" i="8"/>
  <c r="L15" i="8"/>
  <c r="K15" i="8"/>
  <c r="H15" i="8"/>
  <c r="S14" i="8"/>
  <c r="T14" i="8"/>
  <c r="R14" i="8"/>
  <c r="L14" i="8"/>
  <c r="M14" i="8"/>
  <c r="K14" i="8"/>
  <c r="H14" i="8"/>
  <c r="F14" i="8"/>
  <c r="D14" i="8"/>
  <c r="S13" i="8"/>
  <c r="T13" i="8"/>
  <c r="R13" i="8"/>
  <c r="M13" i="8"/>
  <c r="L13" i="8"/>
  <c r="K13" i="8"/>
  <c r="H13" i="8"/>
  <c r="D13" i="8"/>
  <c r="S12" i="8"/>
  <c r="T12" i="8"/>
  <c r="R12" i="8"/>
  <c r="L12" i="8"/>
  <c r="M12" i="8"/>
  <c r="K12" i="8"/>
  <c r="H12" i="8"/>
  <c r="F12" i="8"/>
  <c r="D12" i="8"/>
  <c r="S11" i="8"/>
  <c r="T11" i="8"/>
  <c r="R11" i="8"/>
  <c r="M11" i="8"/>
  <c r="L11" i="8"/>
  <c r="K11" i="8"/>
  <c r="H11" i="8"/>
  <c r="F11" i="8"/>
  <c r="D11" i="8"/>
  <c r="S10" i="8"/>
  <c r="T10" i="8"/>
  <c r="R10" i="8"/>
  <c r="L10" i="8"/>
  <c r="M10" i="8"/>
  <c r="K10" i="8"/>
  <c r="H10" i="8"/>
  <c r="F10" i="8"/>
  <c r="D10" i="8"/>
  <c r="S9" i="8"/>
  <c r="T9" i="8"/>
  <c r="R9" i="8"/>
  <c r="L9" i="8"/>
  <c r="M9" i="8"/>
  <c r="K9" i="8"/>
  <c r="H9" i="8"/>
  <c r="D9" i="8"/>
  <c r="S8" i="8"/>
  <c r="R8" i="8"/>
  <c r="R21" i="8"/>
  <c r="L8" i="8"/>
  <c r="M8" i="8"/>
  <c r="K8" i="8"/>
  <c r="H8" i="8"/>
  <c r="F8" i="8"/>
  <c r="D8" i="8"/>
  <c r="S21" i="8"/>
  <c r="T21" i="8"/>
  <c r="J12" i="8"/>
  <c r="J14" i="8"/>
  <c r="J17" i="8"/>
  <c r="L21" i="8"/>
  <c r="M21" i="8"/>
  <c r="X21" i="8"/>
  <c r="J8" i="8"/>
  <c r="J9" i="8"/>
  <c r="J15" i="8"/>
  <c r="J18" i="8"/>
  <c r="J10" i="8"/>
  <c r="J11" i="8"/>
  <c r="J13" i="8"/>
  <c r="J16" i="8"/>
  <c r="J19" i="8"/>
  <c r="D15" i="8"/>
  <c r="D17" i="8"/>
  <c r="F19" i="8"/>
  <c r="D20" i="8"/>
  <c r="T8" i="8"/>
  <c r="F13" i="8"/>
  <c r="F15" i="8"/>
  <c r="F17" i="8"/>
  <c r="F20" i="8"/>
  <c r="N20" i="11"/>
  <c r="L7" i="11"/>
  <c r="K7" i="11"/>
  <c r="P36" i="15"/>
  <c r="V36" i="15"/>
  <c r="H36" i="15"/>
  <c r="G7" i="2"/>
  <c r="G10" i="2"/>
  <c r="G11" i="2"/>
  <c r="G18" i="2"/>
  <c r="G19" i="2"/>
  <c r="G26" i="2"/>
  <c r="G27" i="2"/>
  <c r="G32" i="2"/>
  <c r="G40" i="2"/>
  <c r="G39" i="2"/>
  <c r="G44" i="2"/>
  <c r="G47" i="2"/>
  <c r="G50" i="2"/>
  <c r="H10" i="2"/>
  <c r="H7" i="2"/>
  <c r="H11" i="2"/>
  <c r="H18" i="2"/>
  <c r="H19" i="2"/>
  <c r="I19" i="2"/>
  <c r="H26" i="2"/>
  <c r="H27" i="2"/>
  <c r="H32" i="2"/>
  <c r="H40" i="2"/>
  <c r="H39" i="2"/>
  <c r="H44" i="2"/>
  <c r="H47" i="2"/>
  <c r="H50" i="2"/>
  <c r="I8" i="2"/>
  <c r="I9" i="2"/>
  <c r="I11" i="2"/>
  <c r="I12" i="2"/>
  <c r="I13" i="2"/>
  <c r="I14" i="2"/>
  <c r="I15" i="2"/>
  <c r="I16" i="2"/>
  <c r="I17" i="2"/>
  <c r="I18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J8" i="2"/>
  <c r="J9" i="2"/>
  <c r="J10" i="2"/>
  <c r="J11" i="2"/>
  <c r="J12" i="2"/>
  <c r="J13" i="2"/>
  <c r="J14" i="2"/>
  <c r="J15" i="2"/>
  <c r="J16" i="2"/>
  <c r="J17" i="2"/>
  <c r="J22" i="2"/>
  <c r="J23" i="2"/>
  <c r="J24" i="2"/>
  <c r="J25" i="2"/>
  <c r="J30" i="2"/>
  <c r="J31" i="2"/>
  <c r="J32" i="2"/>
  <c r="J33" i="2"/>
  <c r="J35" i="2"/>
  <c r="J36" i="2"/>
  <c r="J37" i="2"/>
  <c r="J38" i="2"/>
  <c r="J40" i="2"/>
  <c r="J41" i="2"/>
  <c r="J43" i="2"/>
  <c r="J50" i="2"/>
  <c r="J51" i="2"/>
  <c r="J52" i="2"/>
  <c r="C8" i="11"/>
  <c r="E8" i="11"/>
  <c r="F8" i="11"/>
  <c r="E20" i="11"/>
  <c r="F12" i="11"/>
  <c r="F10" i="11"/>
  <c r="F14" i="11"/>
  <c r="F19" i="11"/>
  <c r="G7" i="11"/>
  <c r="G9" i="11"/>
  <c r="G10" i="11"/>
  <c r="G11" i="11"/>
  <c r="G12" i="11"/>
  <c r="G13" i="11"/>
  <c r="G14" i="11"/>
  <c r="G15" i="11"/>
  <c r="G17" i="11"/>
  <c r="G18" i="11"/>
  <c r="G19" i="11"/>
  <c r="H8" i="11"/>
  <c r="H20" i="11"/>
  <c r="I8" i="11"/>
  <c r="J7" i="11"/>
  <c r="J9" i="11"/>
  <c r="J10" i="11"/>
  <c r="J11" i="11"/>
  <c r="J12" i="11"/>
  <c r="J13" i="11"/>
  <c r="J14" i="11"/>
  <c r="J15" i="11"/>
  <c r="J17" i="11"/>
  <c r="J18" i="11"/>
  <c r="J19" i="11"/>
  <c r="K9" i="11"/>
  <c r="K10" i="11"/>
  <c r="K11" i="11"/>
  <c r="K12" i="11"/>
  <c r="K13" i="11"/>
  <c r="K14" i="11"/>
  <c r="K15" i="11"/>
  <c r="K16" i="11"/>
  <c r="K17" i="11"/>
  <c r="K18" i="11"/>
  <c r="K19" i="11"/>
  <c r="L8" i="11"/>
  <c r="L9" i="11"/>
  <c r="L10" i="11"/>
  <c r="L11" i="11"/>
  <c r="L12" i="11"/>
  <c r="L13" i="11"/>
  <c r="L14" i="11"/>
  <c r="L15" i="11"/>
  <c r="L17" i="11"/>
  <c r="L18" i="11"/>
  <c r="L19" i="11"/>
  <c r="M8" i="11"/>
  <c r="M20" i="11"/>
  <c r="C23" i="12"/>
  <c r="D9" i="12"/>
  <c r="D10" i="12"/>
  <c r="D11" i="12"/>
  <c r="D14" i="12"/>
  <c r="D15" i="12"/>
  <c r="D18" i="12"/>
  <c r="D19" i="12"/>
  <c r="E23" i="12"/>
  <c r="F9" i="12"/>
  <c r="F10" i="12"/>
  <c r="F14" i="12"/>
  <c r="F18" i="12"/>
  <c r="F19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3" i="12"/>
  <c r="H23" i="12"/>
  <c r="I23" i="12"/>
  <c r="J7" i="1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3" i="12"/>
  <c r="K7" i="12"/>
  <c r="K8" i="12"/>
  <c r="K9" i="12"/>
  <c r="K10" i="12"/>
  <c r="K11" i="12"/>
  <c r="K12" i="12"/>
  <c r="K13" i="12"/>
  <c r="K14" i="12"/>
  <c r="K15" i="12"/>
  <c r="K16" i="12"/>
  <c r="K17" i="12"/>
  <c r="K18" i="12"/>
  <c r="K19" i="12"/>
  <c r="K20" i="12"/>
  <c r="K21" i="12"/>
  <c r="K23" i="12"/>
  <c r="L7" i="12"/>
  <c r="L8" i="12"/>
  <c r="L9" i="12"/>
  <c r="L11" i="12"/>
  <c r="L12" i="12"/>
  <c r="L13" i="12"/>
  <c r="L14" i="12"/>
  <c r="L15" i="12"/>
  <c r="L16" i="12"/>
  <c r="L17" i="12"/>
  <c r="L18" i="12"/>
  <c r="L19" i="12"/>
  <c r="L20" i="12"/>
  <c r="L21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AI23" i="12"/>
  <c r="AJ23" i="12"/>
  <c r="F29" i="13"/>
  <c r="F49" i="13"/>
  <c r="G29" i="13"/>
  <c r="G49" i="13"/>
  <c r="H29" i="13"/>
  <c r="H49" i="13"/>
  <c r="I29" i="13"/>
  <c r="I49" i="13"/>
  <c r="J29" i="13"/>
  <c r="J49" i="13"/>
  <c r="K29" i="13"/>
  <c r="K49" i="13"/>
  <c r="D35" i="14"/>
  <c r="E35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5" i="14"/>
  <c r="G35" i="14"/>
  <c r="I35" i="14"/>
  <c r="J35" i="14"/>
  <c r="K35" i="14"/>
  <c r="M35" i="14"/>
  <c r="N35" i="14"/>
  <c r="N9" i="14"/>
  <c r="N10" i="14"/>
  <c r="N11" i="14"/>
  <c r="N12" i="14"/>
  <c r="N13" i="14"/>
  <c r="N14" i="14"/>
  <c r="N15" i="14"/>
  <c r="N16" i="14"/>
  <c r="N17" i="14"/>
  <c r="N18" i="14"/>
  <c r="N19" i="14"/>
  <c r="N20" i="14"/>
  <c r="N21" i="14"/>
  <c r="N22" i="14"/>
  <c r="N23" i="14"/>
  <c r="N24" i="14"/>
  <c r="N25" i="14"/>
  <c r="N26" i="14"/>
  <c r="N27" i="14"/>
  <c r="N28" i="14"/>
  <c r="N29" i="14"/>
  <c r="N30" i="14"/>
  <c r="N31" i="14"/>
  <c r="N32" i="14"/>
  <c r="N33" i="14"/>
  <c r="O9" i="14"/>
  <c r="O10" i="14"/>
  <c r="P10" i="14"/>
  <c r="O11" i="14"/>
  <c r="O12" i="14"/>
  <c r="O13" i="14"/>
  <c r="O14" i="14"/>
  <c r="P14" i="14"/>
  <c r="O15" i="14"/>
  <c r="O16" i="14"/>
  <c r="O17" i="14"/>
  <c r="O18" i="14"/>
  <c r="P18" i="14"/>
  <c r="O19" i="14"/>
  <c r="O20" i="14"/>
  <c r="O21" i="14"/>
  <c r="O22" i="14"/>
  <c r="P22" i="14"/>
  <c r="O23" i="14"/>
  <c r="O24" i="14"/>
  <c r="O25" i="14"/>
  <c r="O26" i="14"/>
  <c r="P26" i="14"/>
  <c r="O27" i="14"/>
  <c r="O28" i="14"/>
  <c r="O29" i="14"/>
  <c r="O30" i="14"/>
  <c r="P30" i="14"/>
  <c r="O31" i="14"/>
  <c r="O32" i="14"/>
  <c r="O33" i="14"/>
  <c r="O35" i="14"/>
  <c r="P35" i="14"/>
  <c r="Q9" i="14"/>
  <c r="Q10" i="14"/>
  <c r="Q11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30" i="14"/>
  <c r="Q31" i="14"/>
  <c r="Q32" i="14"/>
  <c r="Q33" i="14"/>
  <c r="Q34" i="14"/>
  <c r="Q35" i="14"/>
  <c r="R9" i="14"/>
  <c r="H9" i="14"/>
  <c r="R10" i="14"/>
  <c r="H10" i="14"/>
  <c r="R11" i="14"/>
  <c r="H11" i="14"/>
  <c r="R12" i="14"/>
  <c r="H12" i="14"/>
  <c r="R13" i="14"/>
  <c r="H13" i="14"/>
  <c r="R14" i="14"/>
  <c r="H14" i="14"/>
  <c r="R15" i="14"/>
  <c r="H15" i="14"/>
  <c r="R16" i="14"/>
  <c r="H16" i="14"/>
  <c r="R17" i="14"/>
  <c r="H17" i="14"/>
  <c r="R18" i="14"/>
  <c r="H18" i="14"/>
  <c r="R19" i="14"/>
  <c r="H19" i="14"/>
  <c r="R20" i="14"/>
  <c r="H20" i="14"/>
  <c r="R21" i="14"/>
  <c r="H21" i="14"/>
  <c r="R22" i="14"/>
  <c r="H22" i="14"/>
  <c r="R23" i="14"/>
  <c r="H23" i="14"/>
  <c r="R24" i="14"/>
  <c r="H24" i="14"/>
  <c r="R25" i="14"/>
  <c r="H25" i="14"/>
  <c r="R26" i="14"/>
  <c r="H26" i="14"/>
  <c r="R27" i="14"/>
  <c r="H27" i="14"/>
  <c r="R28" i="14"/>
  <c r="H28" i="14"/>
  <c r="R29" i="14"/>
  <c r="H29" i="14"/>
  <c r="R30" i="14"/>
  <c r="H30" i="14"/>
  <c r="R31" i="14"/>
  <c r="H31" i="14"/>
  <c r="R32" i="14"/>
  <c r="H32" i="14"/>
  <c r="R33" i="14"/>
  <c r="H33" i="14"/>
  <c r="R34" i="14"/>
  <c r="R35" i="14"/>
  <c r="H35" i="14"/>
  <c r="S9" i="14"/>
  <c r="J9" i="14"/>
  <c r="S10" i="14"/>
  <c r="J10" i="14"/>
  <c r="S11" i="14"/>
  <c r="J11" i="14"/>
  <c r="S12" i="14"/>
  <c r="J12" i="14"/>
  <c r="S13" i="14"/>
  <c r="J13" i="14"/>
  <c r="S14" i="14"/>
  <c r="J14" i="14"/>
  <c r="S15" i="14"/>
  <c r="J15" i="14"/>
  <c r="S16" i="14"/>
  <c r="J16" i="14"/>
  <c r="S17" i="14"/>
  <c r="J17" i="14"/>
  <c r="S18" i="14"/>
  <c r="J18" i="14"/>
  <c r="S19" i="14"/>
  <c r="J19" i="14"/>
  <c r="S20" i="14"/>
  <c r="J20" i="14"/>
  <c r="S21" i="14"/>
  <c r="J21" i="14"/>
  <c r="S22" i="14"/>
  <c r="J22" i="14"/>
  <c r="S23" i="14"/>
  <c r="J23" i="14"/>
  <c r="S24" i="14"/>
  <c r="J24" i="14"/>
  <c r="S25" i="14"/>
  <c r="J25" i="14"/>
  <c r="S26" i="14"/>
  <c r="J26" i="14"/>
  <c r="S27" i="14"/>
  <c r="J27" i="14"/>
  <c r="S28" i="14"/>
  <c r="J28" i="14"/>
  <c r="S29" i="14"/>
  <c r="J29" i="14"/>
  <c r="S30" i="14"/>
  <c r="J30" i="14"/>
  <c r="S31" i="14"/>
  <c r="J31" i="14"/>
  <c r="S32" i="14"/>
  <c r="J32" i="14"/>
  <c r="S33" i="14"/>
  <c r="J33" i="14"/>
  <c r="S34" i="14"/>
  <c r="S35" i="14"/>
  <c r="T9" i="14"/>
  <c r="L9" i="14"/>
  <c r="T10" i="14"/>
  <c r="L10" i="14"/>
  <c r="T11" i="14"/>
  <c r="L11" i="14"/>
  <c r="T12" i="14"/>
  <c r="L12" i="14"/>
  <c r="T13" i="14"/>
  <c r="L13" i="14"/>
  <c r="T14" i="14"/>
  <c r="L14" i="14"/>
  <c r="T15" i="14"/>
  <c r="L15" i="14"/>
  <c r="T16" i="14"/>
  <c r="L16" i="14"/>
  <c r="T17" i="14"/>
  <c r="L17" i="14"/>
  <c r="T18" i="14"/>
  <c r="L18" i="14"/>
  <c r="T19" i="14"/>
  <c r="L19" i="14"/>
  <c r="T20" i="14"/>
  <c r="L20" i="14"/>
  <c r="T21" i="14"/>
  <c r="L21" i="14"/>
  <c r="T22" i="14"/>
  <c r="L22" i="14"/>
  <c r="T23" i="14"/>
  <c r="L23" i="14"/>
  <c r="T24" i="14"/>
  <c r="L24" i="14"/>
  <c r="T25" i="14"/>
  <c r="L25" i="14"/>
  <c r="T26" i="14"/>
  <c r="L26" i="14"/>
  <c r="T27" i="14"/>
  <c r="L27" i="14"/>
  <c r="T28" i="14"/>
  <c r="L28" i="14"/>
  <c r="T29" i="14"/>
  <c r="L29" i="14"/>
  <c r="T30" i="14"/>
  <c r="L30" i="14"/>
  <c r="T31" i="14"/>
  <c r="L31" i="14"/>
  <c r="T32" i="14"/>
  <c r="L32" i="14"/>
  <c r="T33" i="14"/>
  <c r="L33" i="14"/>
  <c r="T34" i="14"/>
  <c r="T35" i="14"/>
  <c r="L35" i="14"/>
  <c r="U9" i="14"/>
  <c r="U10" i="14"/>
  <c r="U11" i="14"/>
  <c r="U12" i="14"/>
  <c r="U13" i="14"/>
  <c r="U14" i="14"/>
  <c r="U15" i="14"/>
  <c r="U16" i="14"/>
  <c r="U17" i="14"/>
  <c r="U18" i="14"/>
  <c r="U19" i="14"/>
  <c r="U20" i="14"/>
  <c r="U21" i="14"/>
  <c r="U22" i="14"/>
  <c r="U23" i="14"/>
  <c r="U24" i="14"/>
  <c r="U25" i="14"/>
  <c r="U26" i="14"/>
  <c r="U27" i="14"/>
  <c r="U28" i="14"/>
  <c r="U29" i="14"/>
  <c r="U30" i="14"/>
  <c r="U31" i="14"/>
  <c r="U32" i="14"/>
  <c r="U33" i="14"/>
  <c r="U35" i="14"/>
  <c r="V9" i="14"/>
  <c r="P9" i="14"/>
  <c r="V10" i="14"/>
  <c r="V11" i="14"/>
  <c r="P11" i="14"/>
  <c r="V12" i="14"/>
  <c r="P12" i="14"/>
  <c r="V13" i="14"/>
  <c r="P13" i="14"/>
  <c r="V14" i="14"/>
  <c r="V15" i="14"/>
  <c r="P15" i="14"/>
  <c r="V16" i="14"/>
  <c r="P16" i="14"/>
  <c r="V17" i="14"/>
  <c r="P17" i="14"/>
  <c r="V18" i="14"/>
  <c r="V19" i="14"/>
  <c r="P19" i="14"/>
  <c r="V20" i="14"/>
  <c r="P20" i="14"/>
  <c r="V21" i="14"/>
  <c r="P21" i="14"/>
  <c r="V22" i="14"/>
  <c r="V23" i="14"/>
  <c r="P23" i="14"/>
  <c r="V24" i="14"/>
  <c r="P24" i="14"/>
  <c r="V25" i="14"/>
  <c r="P25" i="14"/>
  <c r="V26" i="14"/>
  <c r="V27" i="14"/>
  <c r="P27" i="14"/>
  <c r="V28" i="14"/>
  <c r="P28" i="14"/>
  <c r="V29" i="14"/>
  <c r="P29" i="14"/>
  <c r="V30" i="14"/>
  <c r="V31" i="14"/>
  <c r="P31" i="14"/>
  <c r="V32" i="14"/>
  <c r="P32" i="14"/>
  <c r="V33" i="14"/>
  <c r="P33" i="14"/>
  <c r="V34" i="14"/>
  <c r="V35" i="14"/>
  <c r="C36" i="15"/>
  <c r="D36" i="15"/>
  <c r="E36" i="15"/>
  <c r="F36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6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I36" i="15"/>
  <c r="J36" i="15"/>
  <c r="L36" i="15"/>
  <c r="K10" i="15"/>
  <c r="K11" i="15"/>
  <c r="K12" i="15"/>
  <c r="K13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33" i="15"/>
  <c r="K34" i="15"/>
  <c r="K36" i="15"/>
  <c r="L10" i="15"/>
  <c r="L11" i="15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M36" i="15"/>
  <c r="N10" i="15"/>
  <c r="N11" i="15"/>
  <c r="N12" i="15"/>
  <c r="N13" i="15"/>
  <c r="N14" i="15"/>
  <c r="N15" i="15"/>
  <c r="N16" i="15"/>
  <c r="N17" i="15"/>
  <c r="N18" i="15"/>
  <c r="N19" i="15"/>
  <c r="N20" i="15"/>
  <c r="N21" i="15"/>
  <c r="N22" i="15"/>
  <c r="N23" i="15"/>
  <c r="N24" i="15"/>
  <c r="N25" i="15"/>
  <c r="N26" i="15"/>
  <c r="N27" i="15"/>
  <c r="N28" i="15"/>
  <c r="N29" i="15"/>
  <c r="N30" i="15"/>
  <c r="N31" i="15"/>
  <c r="N32" i="15"/>
  <c r="N33" i="15"/>
  <c r="N34" i="15"/>
  <c r="N36" i="15"/>
  <c r="O10" i="15"/>
  <c r="O11" i="15"/>
  <c r="O12" i="15"/>
  <c r="O13" i="15"/>
  <c r="O14" i="15"/>
  <c r="O15" i="15"/>
  <c r="O16" i="15"/>
  <c r="O17" i="15"/>
  <c r="O18" i="15"/>
  <c r="O19" i="15"/>
  <c r="O20" i="15"/>
  <c r="O21" i="15"/>
  <c r="O22" i="15"/>
  <c r="O23" i="15"/>
  <c r="O24" i="15"/>
  <c r="O25" i="15"/>
  <c r="O26" i="15"/>
  <c r="O27" i="15"/>
  <c r="O28" i="15"/>
  <c r="O29" i="15"/>
  <c r="O30" i="15"/>
  <c r="O31" i="15"/>
  <c r="O32" i="15"/>
  <c r="O33" i="15"/>
  <c r="O34" i="15"/>
  <c r="O36" i="15"/>
  <c r="P10" i="15"/>
  <c r="P11" i="15"/>
  <c r="P12" i="15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30" i="15"/>
  <c r="P31" i="15"/>
  <c r="P32" i="15"/>
  <c r="P33" i="15"/>
  <c r="P34" i="15"/>
  <c r="Q36" i="15"/>
  <c r="R36" i="15"/>
  <c r="S36" i="15"/>
  <c r="T36" i="15"/>
  <c r="U10" i="15"/>
  <c r="U11" i="15"/>
  <c r="U12" i="15"/>
  <c r="U13" i="15"/>
  <c r="U14" i="15"/>
  <c r="U15" i="15"/>
  <c r="U16" i="15"/>
  <c r="U17" i="15"/>
  <c r="U18" i="15"/>
  <c r="U19" i="15"/>
  <c r="U20" i="15"/>
  <c r="U21" i="15"/>
  <c r="U22" i="15"/>
  <c r="U23" i="15"/>
  <c r="U24" i="15"/>
  <c r="U25" i="15"/>
  <c r="U26" i="15"/>
  <c r="U27" i="15"/>
  <c r="U28" i="15"/>
  <c r="U29" i="15"/>
  <c r="U30" i="15"/>
  <c r="U31" i="15"/>
  <c r="U32" i="15"/>
  <c r="U33" i="15"/>
  <c r="U34" i="15"/>
  <c r="U36" i="15"/>
  <c r="V10" i="15"/>
  <c r="V11" i="15"/>
  <c r="V12" i="15"/>
  <c r="V13" i="15"/>
  <c r="V14" i="15"/>
  <c r="V15" i="15"/>
  <c r="V16" i="15"/>
  <c r="V17" i="15"/>
  <c r="V18" i="15"/>
  <c r="V19" i="15"/>
  <c r="V20" i="15"/>
  <c r="V21" i="15"/>
  <c r="V22" i="15"/>
  <c r="V23" i="15"/>
  <c r="V24" i="15"/>
  <c r="V25" i="15"/>
  <c r="V26" i="15"/>
  <c r="V27" i="15"/>
  <c r="V28" i="15"/>
  <c r="V29" i="15"/>
  <c r="V30" i="15"/>
  <c r="V31" i="15"/>
  <c r="V32" i="15"/>
  <c r="V33" i="15"/>
  <c r="V34" i="15"/>
  <c r="C37" i="16"/>
  <c r="D37" i="16"/>
  <c r="E37" i="16"/>
  <c r="G37" i="16"/>
  <c r="I37" i="16"/>
  <c r="K37" i="16"/>
  <c r="M11" i="16"/>
  <c r="M12" i="16"/>
  <c r="M13" i="16"/>
  <c r="M14" i="16"/>
  <c r="M15" i="16"/>
  <c r="M16" i="16"/>
  <c r="M17" i="16"/>
  <c r="M18" i="16"/>
  <c r="M19" i="16"/>
  <c r="M20" i="16"/>
  <c r="M21" i="16"/>
  <c r="M37" i="16"/>
  <c r="M22" i="16"/>
  <c r="M23" i="16"/>
  <c r="M24" i="16"/>
  <c r="M25" i="16"/>
  <c r="M26" i="16"/>
  <c r="M27" i="16"/>
  <c r="M28" i="16"/>
  <c r="M29" i="16"/>
  <c r="M30" i="16"/>
  <c r="M31" i="16"/>
  <c r="M32" i="16"/>
  <c r="M33" i="16"/>
  <c r="M34" i="16"/>
  <c r="M35" i="16"/>
  <c r="O11" i="16"/>
  <c r="O12" i="16"/>
  <c r="O13" i="16"/>
  <c r="O14" i="16"/>
  <c r="O15" i="16"/>
  <c r="O16" i="16"/>
  <c r="O17" i="16"/>
  <c r="O18" i="16"/>
  <c r="O19" i="16"/>
  <c r="O20" i="16"/>
  <c r="O21" i="16"/>
  <c r="O22" i="16"/>
  <c r="O23" i="16"/>
  <c r="O24" i="16"/>
  <c r="O25" i="16"/>
  <c r="O26" i="16"/>
  <c r="O27" i="16"/>
  <c r="O28" i="16"/>
  <c r="O29" i="16"/>
  <c r="O30" i="16"/>
  <c r="O31" i="16"/>
  <c r="O32" i="16"/>
  <c r="O33" i="16"/>
  <c r="O34" i="16"/>
  <c r="O35" i="16"/>
  <c r="O37" i="16"/>
  <c r="Q11" i="16"/>
  <c r="F11" i="16"/>
  <c r="Q12" i="16"/>
  <c r="F12" i="16"/>
  <c r="Q13" i="16"/>
  <c r="F13" i="16"/>
  <c r="Q14" i="16"/>
  <c r="F14" i="16"/>
  <c r="Q15" i="16"/>
  <c r="F15" i="16"/>
  <c r="Q16" i="16"/>
  <c r="F16" i="16"/>
  <c r="Q17" i="16"/>
  <c r="F17" i="16"/>
  <c r="Q18" i="16"/>
  <c r="F18" i="16"/>
  <c r="Q19" i="16"/>
  <c r="F19" i="16"/>
  <c r="Q20" i="16"/>
  <c r="F20" i="16"/>
  <c r="Q21" i="16"/>
  <c r="F21" i="16"/>
  <c r="Q22" i="16"/>
  <c r="F22" i="16"/>
  <c r="Q23" i="16"/>
  <c r="F23" i="16"/>
  <c r="Q24" i="16"/>
  <c r="F24" i="16"/>
  <c r="Q25" i="16"/>
  <c r="F25" i="16"/>
  <c r="Q26" i="16"/>
  <c r="F26" i="16"/>
  <c r="Q27" i="16"/>
  <c r="F27" i="16"/>
  <c r="Q28" i="16"/>
  <c r="F28" i="16"/>
  <c r="Q29" i="16"/>
  <c r="F29" i="16"/>
  <c r="Q30" i="16"/>
  <c r="F30" i="16"/>
  <c r="Q31" i="16"/>
  <c r="F31" i="16"/>
  <c r="Q32" i="16"/>
  <c r="F32" i="16"/>
  <c r="Q33" i="16"/>
  <c r="F33" i="16"/>
  <c r="Q34" i="16"/>
  <c r="F34" i="16"/>
  <c r="Q35" i="16"/>
  <c r="F35" i="16"/>
  <c r="Q36" i="16"/>
  <c r="Q37" i="16"/>
  <c r="F37" i="16"/>
  <c r="R11" i="16"/>
  <c r="H11" i="16"/>
  <c r="R12" i="16"/>
  <c r="H12" i="16"/>
  <c r="R13" i="16"/>
  <c r="H13" i="16"/>
  <c r="R14" i="16"/>
  <c r="H14" i="16"/>
  <c r="R15" i="16"/>
  <c r="H15" i="16"/>
  <c r="R16" i="16"/>
  <c r="H16" i="16"/>
  <c r="R17" i="16"/>
  <c r="H17" i="16"/>
  <c r="R18" i="16"/>
  <c r="H18" i="16"/>
  <c r="R19" i="16"/>
  <c r="H19" i="16"/>
  <c r="R20" i="16"/>
  <c r="H20" i="16"/>
  <c r="R21" i="16"/>
  <c r="H21" i="16"/>
  <c r="R22" i="16"/>
  <c r="H22" i="16"/>
  <c r="R23" i="16"/>
  <c r="H23" i="16"/>
  <c r="R24" i="16"/>
  <c r="H24" i="16"/>
  <c r="R25" i="16"/>
  <c r="H25" i="16"/>
  <c r="R26" i="16"/>
  <c r="H26" i="16"/>
  <c r="R27" i="16"/>
  <c r="H27" i="16"/>
  <c r="R28" i="16"/>
  <c r="H28" i="16"/>
  <c r="R29" i="16"/>
  <c r="H29" i="16"/>
  <c r="R30" i="16"/>
  <c r="H30" i="16"/>
  <c r="R31" i="16"/>
  <c r="H31" i="16"/>
  <c r="R32" i="16"/>
  <c r="H32" i="16"/>
  <c r="R33" i="16"/>
  <c r="H33" i="16"/>
  <c r="R34" i="16"/>
  <c r="H34" i="16"/>
  <c r="R35" i="16"/>
  <c r="H35" i="16"/>
  <c r="R36" i="16"/>
  <c r="R37" i="16"/>
  <c r="S11" i="16"/>
  <c r="J11" i="16"/>
  <c r="S12" i="16"/>
  <c r="J12" i="16"/>
  <c r="S13" i="16"/>
  <c r="J13" i="16"/>
  <c r="S14" i="16"/>
  <c r="J14" i="16"/>
  <c r="S15" i="16"/>
  <c r="J15" i="16"/>
  <c r="S16" i="16"/>
  <c r="J16" i="16"/>
  <c r="S17" i="16"/>
  <c r="J17" i="16"/>
  <c r="S18" i="16"/>
  <c r="J18" i="16"/>
  <c r="S19" i="16"/>
  <c r="J19" i="16"/>
  <c r="S20" i="16"/>
  <c r="J20" i="16"/>
  <c r="S21" i="16"/>
  <c r="J21" i="16"/>
  <c r="S22" i="16"/>
  <c r="J22" i="16"/>
  <c r="S23" i="16"/>
  <c r="J23" i="16"/>
  <c r="S24" i="16"/>
  <c r="J24" i="16"/>
  <c r="S25" i="16"/>
  <c r="J25" i="16"/>
  <c r="S26" i="16"/>
  <c r="J26" i="16"/>
  <c r="S27" i="16"/>
  <c r="J27" i="16"/>
  <c r="S28" i="16"/>
  <c r="J28" i="16"/>
  <c r="S29" i="16"/>
  <c r="J29" i="16"/>
  <c r="S30" i="16"/>
  <c r="J30" i="16"/>
  <c r="S31" i="16"/>
  <c r="J31" i="16"/>
  <c r="S32" i="16"/>
  <c r="J32" i="16"/>
  <c r="S33" i="16"/>
  <c r="J33" i="16"/>
  <c r="S34" i="16"/>
  <c r="J34" i="16"/>
  <c r="S35" i="16"/>
  <c r="J35" i="16"/>
  <c r="S36" i="16"/>
  <c r="S37" i="16"/>
  <c r="T11" i="16"/>
  <c r="L11" i="16"/>
  <c r="T12" i="16"/>
  <c r="L12" i="16"/>
  <c r="T13" i="16"/>
  <c r="L13" i="16"/>
  <c r="T14" i="16"/>
  <c r="L14" i="16"/>
  <c r="T15" i="16"/>
  <c r="L15" i="16"/>
  <c r="T16" i="16"/>
  <c r="L16" i="16"/>
  <c r="T17" i="16"/>
  <c r="L17" i="16"/>
  <c r="T18" i="16"/>
  <c r="L18" i="16"/>
  <c r="T19" i="16"/>
  <c r="L19" i="16"/>
  <c r="T20" i="16"/>
  <c r="L20" i="16"/>
  <c r="T21" i="16"/>
  <c r="L21" i="16"/>
  <c r="T22" i="16"/>
  <c r="L22" i="16"/>
  <c r="T23" i="16"/>
  <c r="L23" i="16"/>
  <c r="T24" i="16"/>
  <c r="L24" i="16"/>
  <c r="T25" i="16"/>
  <c r="L25" i="16"/>
  <c r="T26" i="16"/>
  <c r="L26" i="16"/>
  <c r="T27" i="16"/>
  <c r="L27" i="16"/>
  <c r="T28" i="16"/>
  <c r="L28" i="16"/>
  <c r="T29" i="16"/>
  <c r="L29" i="16"/>
  <c r="T30" i="16"/>
  <c r="L30" i="16"/>
  <c r="T31" i="16"/>
  <c r="L31" i="16"/>
  <c r="T32" i="16"/>
  <c r="L32" i="16"/>
  <c r="T33" i="16"/>
  <c r="L33" i="16"/>
  <c r="T34" i="16"/>
  <c r="L34" i="16"/>
  <c r="T35" i="16"/>
  <c r="L35" i="16"/>
  <c r="T36" i="16"/>
  <c r="T37" i="16"/>
  <c r="L37" i="16"/>
  <c r="U11" i="16"/>
  <c r="N11" i="16"/>
  <c r="U12" i="16"/>
  <c r="N12" i="16"/>
  <c r="U13" i="16"/>
  <c r="N13" i="16"/>
  <c r="U14" i="16"/>
  <c r="N14" i="16"/>
  <c r="U15" i="16"/>
  <c r="N15" i="16"/>
  <c r="U16" i="16"/>
  <c r="N16" i="16"/>
  <c r="U17" i="16"/>
  <c r="N17" i="16"/>
  <c r="U18" i="16"/>
  <c r="N18" i="16"/>
  <c r="U19" i="16"/>
  <c r="N19" i="16"/>
  <c r="U20" i="16"/>
  <c r="N20" i="16"/>
  <c r="U21" i="16"/>
  <c r="N21" i="16"/>
  <c r="U22" i="16"/>
  <c r="N22" i="16"/>
  <c r="U23" i="16"/>
  <c r="N23" i="16"/>
  <c r="U24" i="16"/>
  <c r="N24" i="16"/>
  <c r="U25" i="16"/>
  <c r="N25" i="16"/>
  <c r="U26" i="16"/>
  <c r="N26" i="16"/>
  <c r="U27" i="16"/>
  <c r="N27" i="16"/>
  <c r="U28" i="16"/>
  <c r="N28" i="16"/>
  <c r="U29" i="16"/>
  <c r="N29" i="16"/>
  <c r="U30" i="16"/>
  <c r="N30" i="16"/>
  <c r="U31" i="16"/>
  <c r="N31" i="16"/>
  <c r="U32" i="16"/>
  <c r="N32" i="16"/>
  <c r="U33" i="16"/>
  <c r="N33" i="16"/>
  <c r="U34" i="16"/>
  <c r="N34" i="16"/>
  <c r="U35" i="16"/>
  <c r="N35" i="16"/>
  <c r="U36" i="16"/>
  <c r="U37" i="16"/>
  <c r="V11" i="16"/>
  <c r="P11" i="16"/>
  <c r="V12" i="16"/>
  <c r="P12" i="16"/>
  <c r="V13" i="16"/>
  <c r="P13" i="16"/>
  <c r="V14" i="16"/>
  <c r="P14" i="16"/>
  <c r="V15" i="16"/>
  <c r="P15" i="16"/>
  <c r="V16" i="16"/>
  <c r="P16" i="16"/>
  <c r="V17" i="16"/>
  <c r="P17" i="16"/>
  <c r="V18" i="16"/>
  <c r="P18" i="16"/>
  <c r="V19" i="16"/>
  <c r="P19" i="16"/>
  <c r="V20" i="16"/>
  <c r="P20" i="16"/>
  <c r="V21" i="16"/>
  <c r="P21" i="16"/>
  <c r="V22" i="16"/>
  <c r="P22" i="16"/>
  <c r="V23" i="16"/>
  <c r="P23" i="16"/>
  <c r="V24" i="16"/>
  <c r="P24" i="16"/>
  <c r="V25" i="16"/>
  <c r="P25" i="16"/>
  <c r="V26" i="16"/>
  <c r="P26" i="16"/>
  <c r="V27" i="16"/>
  <c r="P27" i="16"/>
  <c r="V28" i="16"/>
  <c r="P28" i="16"/>
  <c r="V29" i="16"/>
  <c r="P29" i="16"/>
  <c r="V30" i="16"/>
  <c r="P30" i="16"/>
  <c r="V31" i="16"/>
  <c r="P31" i="16"/>
  <c r="V32" i="16"/>
  <c r="P32" i="16"/>
  <c r="V33" i="16"/>
  <c r="P33" i="16"/>
  <c r="V34" i="16"/>
  <c r="P34" i="16"/>
  <c r="V35" i="16"/>
  <c r="P35" i="16"/>
  <c r="V36" i="16"/>
  <c r="V37" i="16"/>
  <c r="P37" i="16"/>
  <c r="D36" i="17"/>
  <c r="E36" i="17"/>
  <c r="F3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6" i="17"/>
  <c r="H36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6" i="17"/>
  <c r="J36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6" i="17"/>
  <c r="L36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6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6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6" i="17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Q30" i="17"/>
  <c r="Q31" i="17"/>
  <c r="Q32" i="17"/>
  <c r="Q33" i="17"/>
  <c r="Q34" i="17"/>
  <c r="Q36" i="17"/>
  <c r="R10" i="17"/>
  <c r="R11" i="17"/>
  <c r="R12" i="17"/>
  <c r="R13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R30" i="17"/>
  <c r="R31" i="17"/>
  <c r="R32" i="17"/>
  <c r="R33" i="17"/>
  <c r="R34" i="17"/>
  <c r="R36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S30" i="17"/>
  <c r="S31" i="17"/>
  <c r="S32" i="17"/>
  <c r="S33" i="17"/>
  <c r="S34" i="17"/>
  <c r="S35" i="17"/>
  <c r="S36" i="17"/>
  <c r="T10" i="17"/>
  <c r="T11" i="17"/>
  <c r="T12" i="17"/>
  <c r="T13" i="17"/>
  <c r="T14" i="17"/>
  <c r="T15" i="17"/>
  <c r="T16" i="17"/>
  <c r="T17" i="17"/>
  <c r="T18" i="17"/>
  <c r="T19" i="17"/>
  <c r="T20" i="17"/>
  <c r="T21" i="17"/>
  <c r="T22" i="17"/>
  <c r="T23" i="17"/>
  <c r="T24" i="17"/>
  <c r="T25" i="17"/>
  <c r="T26" i="17"/>
  <c r="T27" i="17"/>
  <c r="T28" i="17"/>
  <c r="T29" i="17"/>
  <c r="T30" i="17"/>
  <c r="T31" i="17"/>
  <c r="T32" i="17"/>
  <c r="T33" i="17"/>
  <c r="T34" i="17"/>
  <c r="T35" i="17"/>
  <c r="T36" i="17"/>
  <c r="U10" i="17"/>
  <c r="U11" i="17"/>
  <c r="U12" i="17"/>
  <c r="U13" i="17"/>
  <c r="U14" i="17"/>
  <c r="U15" i="17"/>
  <c r="U16" i="17"/>
  <c r="U17" i="17"/>
  <c r="U18" i="17"/>
  <c r="U19" i="17"/>
  <c r="U20" i="17"/>
  <c r="U21" i="17"/>
  <c r="U22" i="17"/>
  <c r="U23" i="17"/>
  <c r="U24" i="17"/>
  <c r="U25" i="17"/>
  <c r="U26" i="17"/>
  <c r="U27" i="17"/>
  <c r="U28" i="17"/>
  <c r="U29" i="17"/>
  <c r="U30" i="17"/>
  <c r="U31" i="17"/>
  <c r="U32" i="17"/>
  <c r="U33" i="17"/>
  <c r="U34" i="17"/>
  <c r="U35" i="17"/>
  <c r="U36" i="17"/>
  <c r="V10" i="17"/>
  <c r="V11" i="17"/>
  <c r="V12" i="17"/>
  <c r="V13" i="17"/>
  <c r="V14" i="17"/>
  <c r="V15" i="17"/>
  <c r="V16" i="17"/>
  <c r="V17" i="17"/>
  <c r="V18" i="17"/>
  <c r="V19" i="17"/>
  <c r="V20" i="17"/>
  <c r="V21" i="17"/>
  <c r="V22" i="17"/>
  <c r="V23" i="17"/>
  <c r="V24" i="17"/>
  <c r="V25" i="17"/>
  <c r="V26" i="17"/>
  <c r="V27" i="17"/>
  <c r="V28" i="17"/>
  <c r="V29" i="17"/>
  <c r="V30" i="17"/>
  <c r="V31" i="17"/>
  <c r="V32" i="17"/>
  <c r="V33" i="17"/>
  <c r="V34" i="17"/>
  <c r="V35" i="17"/>
  <c r="V3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W30" i="17"/>
  <c r="W31" i="17"/>
  <c r="W32" i="17"/>
  <c r="W33" i="17"/>
  <c r="W34" i="17"/>
  <c r="W35" i="17"/>
  <c r="W36" i="17"/>
  <c r="D36" i="18"/>
  <c r="E36" i="18"/>
  <c r="F36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6" i="18"/>
  <c r="H36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6" i="18"/>
  <c r="J36" i="18"/>
  <c r="K10" i="18"/>
  <c r="K11" i="18"/>
  <c r="K12" i="18"/>
  <c r="K13" i="18"/>
  <c r="K14" i="18"/>
  <c r="K15" i="18"/>
  <c r="K16" i="18"/>
  <c r="K17" i="18"/>
  <c r="K18" i="18"/>
  <c r="K19" i="18"/>
  <c r="K20" i="18"/>
  <c r="K21" i="18"/>
  <c r="K22" i="18"/>
  <c r="K23" i="18"/>
  <c r="K24" i="18"/>
  <c r="K25" i="18"/>
  <c r="K26" i="18"/>
  <c r="K27" i="18"/>
  <c r="K28" i="18"/>
  <c r="K29" i="18"/>
  <c r="K30" i="18"/>
  <c r="K31" i="18"/>
  <c r="K32" i="18"/>
  <c r="K33" i="18"/>
  <c r="K34" i="18"/>
  <c r="K36" i="18"/>
  <c r="L36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33" i="18"/>
  <c r="M34" i="18"/>
  <c r="M36" i="18"/>
  <c r="N10" i="18"/>
  <c r="N11" i="18"/>
  <c r="N12" i="18"/>
  <c r="N13" i="18"/>
  <c r="O13" i="18"/>
  <c r="N14" i="18"/>
  <c r="N15" i="18"/>
  <c r="N16" i="18"/>
  <c r="N17" i="18"/>
  <c r="O17" i="18"/>
  <c r="N18" i="18"/>
  <c r="N19" i="18"/>
  <c r="N20" i="18"/>
  <c r="N21" i="18"/>
  <c r="O21" i="18"/>
  <c r="N22" i="18"/>
  <c r="N23" i="18"/>
  <c r="N24" i="18"/>
  <c r="N25" i="18"/>
  <c r="O25" i="18"/>
  <c r="N26" i="18"/>
  <c r="N27" i="18"/>
  <c r="N28" i="18"/>
  <c r="N29" i="18"/>
  <c r="O29" i="18"/>
  <c r="N30" i="18"/>
  <c r="N31" i="18"/>
  <c r="N32" i="18"/>
  <c r="N33" i="18"/>
  <c r="O33" i="18"/>
  <c r="N34" i="18"/>
  <c r="N36" i="18"/>
  <c r="O10" i="18"/>
  <c r="O11" i="18"/>
  <c r="O12" i="18"/>
  <c r="O14" i="18"/>
  <c r="O15" i="18"/>
  <c r="O16" i="18"/>
  <c r="O18" i="18"/>
  <c r="O19" i="18"/>
  <c r="O20" i="18"/>
  <c r="O22" i="18"/>
  <c r="O23" i="18"/>
  <c r="O24" i="18"/>
  <c r="O26" i="18"/>
  <c r="O27" i="18"/>
  <c r="O28" i="18"/>
  <c r="O30" i="18"/>
  <c r="O31" i="18"/>
  <c r="O32" i="18"/>
  <c r="O34" i="18"/>
  <c r="O36" i="18"/>
  <c r="P10" i="18"/>
  <c r="P11" i="18"/>
  <c r="P12" i="18"/>
  <c r="P13" i="18"/>
  <c r="Q13" i="18"/>
  <c r="P14" i="18"/>
  <c r="P15" i="18"/>
  <c r="P16" i="18"/>
  <c r="P17" i="18"/>
  <c r="Q17" i="18"/>
  <c r="P18" i="18"/>
  <c r="P19" i="18"/>
  <c r="P20" i="18"/>
  <c r="P21" i="18"/>
  <c r="Q21" i="18"/>
  <c r="P22" i="18"/>
  <c r="P23" i="18"/>
  <c r="P24" i="18"/>
  <c r="P25" i="18"/>
  <c r="Q25" i="18"/>
  <c r="P26" i="18"/>
  <c r="P27" i="18"/>
  <c r="P28" i="18"/>
  <c r="P29" i="18"/>
  <c r="Q29" i="18"/>
  <c r="P30" i="18"/>
  <c r="P31" i="18"/>
  <c r="P32" i="18"/>
  <c r="P33" i="18"/>
  <c r="Q33" i="18"/>
  <c r="P34" i="18"/>
  <c r="P36" i="18"/>
  <c r="Q10" i="18"/>
  <c r="Q11" i="18"/>
  <c r="Q12" i="18"/>
  <c r="Q14" i="18"/>
  <c r="Q15" i="18"/>
  <c r="Q16" i="18"/>
  <c r="Q18" i="18"/>
  <c r="Q19" i="18"/>
  <c r="Q20" i="18"/>
  <c r="Q22" i="18"/>
  <c r="Q23" i="18"/>
  <c r="Q24" i="18"/>
  <c r="Q26" i="18"/>
  <c r="Q27" i="18"/>
  <c r="Q28" i="18"/>
  <c r="Q30" i="18"/>
  <c r="Q31" i="18"/>
  <c r="Q32" i="18"/>
  <c r="Q34" i="18"/>
  <c r="Q36" i="18"/>
  <c r="R10" i="18"/>
  <c r="R11" i="18"/>
  <c r="R12" i="18"/>
  <c r="R13" i="18"/>
  <c r="R14" i="18"/>
  <c r="R15" i="18"/>
  <c r="R16" i="18"/>
  <c r="R17" i="18"/>
  <c r="R18" i="18"/>
  <c r="R19" i="18"/>
  <c r="R20" i="18"/>
  <c r="R21" i="18"/>
  <c r="R22" i="18"/>
  <c r="R23" i="18"/>
  <c r="R24" i="18"/>
  <c r="R25" i="18"/>
  <c r="R26" i="18"/>
  <c r="R27" i="18"/>
  <c r="R28" i="18"/>
  <c r="R29" i="18"/>
  <c r="R30" i="18"/>
  <c r="R31" i="18"/>
  <c r="R32" i="18"/>
  <c r="R33" i="18"/>
  <c r="R34" i="18"/>
  <c r="R35" i="18"/>
  <c r="R36" i="18"/>
  <c r="S10" i="18"/>
  <c r="S11" i="18"/>
  <c r="S12" i="18"/>
  <c r="S13" i="18"/>
  <c r="S14" i="18"/>
  <c r="S15" i="18"/>
  <c r="S16" i="18"/>
  <c r="S17" i="18"/>
  <c r="S18" i="18"/>
  <c r="S19" i="18"/>
  <c r="S20" i="18"/>
  <c r="S21" i="18"/>
  <c r="S22" i="18"/>
  <c r="S23" i="18"/>
  <c r="S24" i="18"/>
  <c r="S25" i="18"/>
  <c r="S26" i="18"/>
  <c r="S27" i="18"/>
  <c r="S28" i="18"/>
  <c r="S29" i="18"/>
  <c r="S30" i="18"/>
  <c r="S31" i="18"/>
  <c r="S32" i="18"/>
  <c r="S33" i="18"/>
  <c r="S34" i="18"/>
  <c r="S35" i="18"/>
  <c r="S36" i="18"/>
  <c r="T10" i="18"/>
  <c r="T11" i="18"/>
  <c r="T12" i="18"/>
  <c r="T13" i="18"/>
  <c r="T14" i="18"/>
  <c r="T15" i="18"/>
  <c r="T16" i="18"/>
  <c r="T17" i="18"/>
  <c r="T18" i="18"/>
  <c r="T19" i="18"/>
  <c r="T20" i="18"/>
  <c r="T21" i="18"/>
  <c r="T22" i="18"/>
  <c r="T23" i="18"/>
  <c r="T24" i="18"/>
  <c r="T25" i="18"/>
  <c r="T26" i="18"/>
  <c r="T27" i="18"/>
  <c r="T28" i="18"/>
  <c r="T29" i="18"/>
  <c r="T30" i="18"/>
  <c r="T31" i="18"/>
  <c r="T32" i="18"/>
  <c r="T33" i="18"/>
  <c r="T34" i="18"/>
  <c r="T35" i="18"/>
  <c r="T36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U30" i="18"/>
  <c r="U31" i="18"/>
  <c r="U32" i="18"/>
  <c r="U33" i="18"/>
  <c r="U34" i="18"/>
  <c r="U35" i="18"/>
  <c r="U36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V30" i="18"/>
  <c r="V31" i="18"/>
  <c r="V32" i="18"/>
  <c r="V33" i="18"/>
  <c r="V34" i="18"/>
  <c r="V35" i="18"/>
  <c r="V36" i="18"/>
  <c r="W10" i="18"/>
  <c r="W11" i="18"/>
  <c r="W12" i="18"/>
  <c r="W13" i="18"/>
  <c r="W14" i="18"/>
  <c r="W15" i="18"/>
  <c r="W16" i="18"/>
  <c r="W17" i="18"/>
  <c r="W18" i="18"/>
  <c r="W19" i="18"/>
  <c r="W20" i="18"/>
  <c r="W21" i="18"/>
  <c r="W22" i="18"/>
  <c r="W23" i="18"/>
  <c r="W24" i="18"/>
  <c r="W25" i="18"/>
  <c r="W26" i="18"/>
  <c r="W27" i="18"/>
  <c r="W28" i="18"/>
  <c r="W29" i="18"/>
  <c r="W30" i="18"/>
  <c r="W31" i="18"/>
  <c r="W32" i="18"/>
  <c r="W33" i="18"/>
  <c r="W34" i="18"/>
  <c r="W35" i="18"/>
  <c r="W36" i="18"/>
  <c r="D36" i="19"/>
  <c r="E36" i="19"/>
  <c r="F36" i="19"/>
  <c r="G10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G31" i="19"/>
  <c r="G32" i="19"/>
  <c r="G33" i="19"/>
  <c r="G34" i="19"/>
  <c r="G36" i="19"/>
  <c r="H36" i="19"/>
  <c r="I36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J36" i="19"/>
  <c r="K10" i="19"/>
  <c r="K11" i="19"/>
  <c r="K12" i="19"/>
  <c r="K13" i="19"/>
  <c r="K14" i="19"/>
  <c r="K15" i="19"/>
  <c r="K16" i="19"/>
  <c r="K17" i="19"/>
  <c r="K18" i="19"/>
  <c r="K19" i="19"/>
  <c r="K20" i="19"/>
  <c r="K21" i="19"/>
  <c r="K22" i="19"/>
  <c r="K23" i="19"/>
  <c r="K24" i="19"/>
  <c r="K25" i="19"/>
  <c r="K26" i="19"/>
  <c r="K27" i="19"/>
  <c r="K28" i="19"/>
  <c r="K29" i="19"/>
  <c r="K30" i="19"/>
  <c r="K31" i="19"/>
  <c r="K32" i="19"/>
  <c r="K33" i="19"/>
  <c r="K34" i="19"/>
  <c r="K36" i="19"/>
  <c r="L36" i="19"/>
  <c r="M10" i="19"/>
  <c r="M11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M29" i="19"/>
  <c r="M30" i="19"/>
  <c r="M31" i="19"/>
  <c r="M32" i="19"/>
  <c r="M33" i="19"/>
  <c r="M34" i="19"/>
  <c r="M36" i="19"/>
  <c r="N10" i="19"/>
  <c r="N36" i="19"/>
  <c r="N11" i="19"/>
  <c r="N12" i="19"/>
  <c r="N13" i="19"/>
  <c r="O13" i="19"/>
  <c r="N14" i="19"/>
  <c r="N15" i="19"/>
  <c r="N16" i="19"/>
  <c r="N17" i="19"/>
  <c r="O17" i="19"/>
  <c r="N18" i="19"/>
  <c r="N19" i="19"/>
  <c r="N20" i="19"/>
  <c r="N21" i="19"/>
  <c r="O21" i="19"/>
  <c r="N22" i="19"/>
  <c r="N23" i="19"/>
  <c r="N24" i="19"/>
  <c r="N25" i="19"/>
  <c r="O25" i="19"/>
  <c r="N26" i="19"/>
  <c r="N27" i="19"/>
  <c r="N28" i="19"/>
  <c r="N29" i="19"/>
  <c r="O29" i="19"/>
  <c r="N30" i="19"/>
  <c r="N31" i="19"/>
  <c r="N32" i="19"/>
  <c r="N33" i="19"/>
  <c r="O33" i="19"/>
  <c r="N34" i="19"/>
  <c r="O10" i="19"/>
  <c r="O11" i="19"/>
  <c r="O12" i="19"/>
  <c r="O14" i="19"/>
  <c r="O15" i="19"/>
  <c r="O16" i="19"/>
  <c r="O18" i="19"/>
  <c r="O19" i="19"/>
  <c r="O20" i="19"/>
  <c r="O22" i="19"/>
  <c r="O23" i="19"/>
  <c r="O24" i="19"/>
  <c r="O26" i="19"/>
  <c r="O27" i="19"/>
  <c r="O28" i="19"/>
  <c r="O30" i="19"/>
  <c r="O31" i="19"/>
  <c r="O32" i="19"/>
  <c r="O34" i="19"/>
  <c r="P10" i="19"/>
  <c r="P36" i="19"/>
  <c r="P11" i="19"/>
  <c r="P12" i="19"/>
  <c r="P13" i="19"/>
  <c r="Q13" i="19"/>
  <c r="P14" i="19"/>
  <c r="P15" i="19"/>
  <c r="P16" i="19"/>
  <c r="P17" i="19"/>
  <c r="Q17" i="19"/>
  <c r="P18" i="19"/>
  <c r="P19" i="19"/>
  <c r="P20" i="19"/>
  <c r="P21" i="19"/>
  <c r="Q21" i="19"/>
  <c r="P22" i="19"/>
  <c r="P23" i="19"/>
  <c r="P24" i="19"/>
  <c r="P25" i="19"/>
  <c r="Q25" i="19"/>
  <c r="P26" i="19"/>
  <c r="P27" i="19"/>
  <c r="P28" i="19"/>
  <c r="P29" i="19"/>
  <c r="Q29" i="19"/>
  <c r="P30" i="19"/>
  <c r="P31" i="19"/>
  <c r="P32" i="19"/>
  <c r="P33" i="19"/>
  <c r="Q33" i="19"/>
  <c r="P34" i="19"/>
  <c r="Q10" i="19"/>
  <c r="Q11" i="19"/>
  <c r="Q12" i="19"/>
  <c r="Q14" i="19"/>
  <c r="Q15" i="19"/>
  <c r="Q16" i="19"/>
  <c r="Q18" i="19"/>
  <c r="Q19" i="19"/>
  <c r="Q20" i="19"/>
  <c r="Q22" i="19"/>
  <c r="Q23" i="19"/>
  <c r="Q24" i="19"/>
  <c r="Q26" i="19"/>
  <c r="Q27" i="19"/>
  <c r="Q28" i="19"/>
  <c r="Q30" i="19"/>
  <c r="Q31" i="19"/>
  <c r="Q32" i="19"/>
  <c r="Q34" i="19"/>
  <c r="R10" i="19"/>
  <c r="R11" i="19"/>
  <c r="R12" i="19"/>
  <c r="R13" i="19"/>
  <c r="R14" i="19"/>
  <c r="R15" i="19"/>
  <c r="R16" i="19"/>
  <c r="R17" i="19"/>
  <c r="R18" i="19"/>
  <c r="R19" i="19"/>
  <c r="R20" i="19"/>
  <c r="R21" i="19"/>
  <c r="R22" i="19"/>
  <c r="R23" i="19"/>
  <c r="R24" i="19"/>
  <c r="R25" i="19"/>
  <c r="R26" i="19"/>
  <c r="R27" i="19"/>
  <c r="R28" i="19"/>
  <c r="R29" i="19"/>
  <c r="R30" i="19"/>
  <c r="R31" i="19"/>
  <c r="R32" i="19"/>
  <c r="R33" i="19"/>
  <c r="R34" i="19"/>
  <c r="R36" i="19"/>
  <c r="S10" i="19"/>
  <c r="S11" i="19"/>
  <c r="S12" i="19"/>
  <c r="S13" i="19"/>
  <c r="S14" i="19"/>
  <c r="S15" i="19"/>
  <c r="S16" i="19"/>
  <c r="S17" i="19"/>
  <c r="S18" i="19"/>
  <c r="S19" i="19"/>
  <c r="S20" i="19"/>
  <c r="S21" i="19"/>
  <c r="S22" i="19"/>
  <c r="S23" i="19"/>
  <c r="S24" i="19"/>
  <c r="S25" i="19"/>
  <c r="S26" i="19"/>
  <c r="S27" i="19"/>
  <c r="S28" i="19"/>
  <c r="S29" i="19"/>
  <c r="S30" i="19"/>
  <c r="S31" i="19"/>
  <c r="S32" i="19"/>
  <c r="S33" i="19"/>
  <c r="S34" i="19"/>
  <c r="S35" i="19"/>
  <c r="S36" i="19"/>
  <c r="T10" i="19"/>
  <c r="T11" i="19"/>
  <c r="T12" i="19"/>
  <c r="T13" i="19"/>
  <c r="T14" i="19"/>
  <c r="T15" i="19"/>
  <c r="T16" i="19"/>
  <c r="T17" i="19"/>
  <c r="T18" i="19"/>
  <c r="T19" i="19"/>
  <c r="T20" i="19"/>
  <c r="T21" i="19"/>
  <c r="T22" i="19"/>
  <c r="T23" i="19"/>
  <c r="T24" i="19"/>
  <c r="T25" i="19"/>
  <c r="T26" i="19"/>
  <c r="T27" i="19"/>
  <c r="T28" i="19"/>
  <c r="T29" i="19"/>
  <c r="T30" i="19"/>
  <c r="T31" i="19"/>
  <c r="T32" i="19"/>
  <c r="T33" i="19"/>
  <c r="T34" i="19"/>
  <c r="T35" i="19"/>
  <c r="T36" i="19"/>
  <c r="U10" i="19"/>
  <c r="U11" i="19"/>
  <c r="U12" i="19"/>
  <c r="U13" i="19"/>
  <c r="U14" i="19"/>
  <c r="U15" i="19"/>
  <c r="U16" i="19"/>
  <c r="U17" i="19"/>
  <c r="U18" i="19"/>
  <c r="U19" i="19"/>
  <c r="U20" i="19"/>
  <c r="U21" i="19"/>
  <c r="U22" i="19"/>
  <c r="U23" i="19"/>
  <c r="U24" i="19"/>
  <c r="U25" i="19"/>
  <c r="U26" i="19"/>
  <c r="U27" i="19"/>
  <c r="U28" i="19"/>
  <c r="U29" i="19"/>
  <c r="U30" i="19"/>
  <c r="U31" i="19"/>
  <c r="U32" i="19"/>
  <c r="U33" i="19"/>
  <c r="U34" i="19"/>
  <c r="U35" i="19"/>
  <c r="U36" i="19"/>
  <c r="V10" i="19"/>
  <c r="V11" i="19"/>
  <c r="V12" i="19"/>
  <c r="V13" i="19"/>
  <c r="V14" i="19"/>
  <c r="V15" i="19"/>
  <c r="V16" i="19"/>
  <c r="V17" i="19"/>
  <c r="V18" i="19"/>
  <c r="V19" i="19"/>
  <c r="V20" i="19"/>
  <c r="V21" i="19"/>
  <c r="V22" i="19"/>
  <c r="V23" i="19"/>
  <c r="V24" i="19"/>
  <c r="V25" i="19"/>
  <c r="V26" i="19"/>
  <c r="V27" i="19"/>
  <c r="V28" i="19"/>
  <c r="V29" i="19"/>
  <c r="V30" i="19"/>
  <c r="V31" i="19"/>
  <c r="V32" i="19"/>
  <c r="V33" i="19"/>
  <c r="V34" i="19"/>
  <c r="V35" i="19"/>
  <c r="W10" i="19"/>
  <c r="W11" i="19"/>
  <c r="W12" i="19"/>
  <c r="W13" i="19"/>
  <c r="W14" i="19"/>
  <c r="W15" i="19"/>
  <c r="W16" i="19"/>
  <c r="W17" i="19"/>
  <c r="W18" i="19"/>
  <c r="W19" i="19"/>
  <c r="W20" i="19"/>
  <c r="W21" i="19"/>
  <c r="W22" i="19"/>
  <c r="W23" i="19"/>
  <c r="W24" i="19"/>
  <c r="W25" i="19"/>
  <c r="W26" i="19"/>
  <c r="W27" i="19"/>
  <c r="W28" i="19"/>
  <c r="W29" i="19"/>
  <c r="W30" i="19"/>
  <c r="W31" i="19"/>
  <c r="W32" i="19"/>
  <c r="W33" i="19"/>
  <c r="W34" i="19"/>
  <c r="W35" i="19"/>
  <c r="D36" i="20"/>
  <c r="E36" i="20"/>
  <c r="F36" i="20"/>
  <c r="H36" i="20"/>
  <c r="I36" i="20"/>
  <c r="J36" i="20"/>
  <c r="L36" i="20"/>
  <c r="M36" i="20"/>
  <c r="N36" i="20"/>
  <c r="P36" i="20"/>
  <c r="Q36" i="20"/>
  <c r="R10" i="20"/>
  <c r="R11" i="20"/>
  <c r="R12" i="20"/>
  <c r="R13" i="20"/>
  <c r="R14" i="20"/>
  <c r="R15" i="20"/>
  <c r="R16" i="20"/>
  <c r="R17" i="20"/>
  <c r="R18" i="20"/>
  <c r="R19" i="20"/>
  <c r="R20" i="20"/>
  <c r="R21" i="20"/>
  <c r="R22" i="20"/>
  <c r="R23" i="20"/>
  <c r="R24" i="20"/>
  <c r="R25" i="20"/>
  <c r="R26" i="20"/>
  <c r="R27" i="20"/>
  <c r="R28" i="20"/>
  <c r="R29" i="20"/>
  <c r="R30" i="20"/>
  <c r="R31" i="20"/>
  <c r="R32" i="20"/>
  <c r="R33" i="20"/>
  <c r="R34" i="20"/>
  <c r="R36" i="20"/>
  <c r="S10" i="20"/>
  <c r="S11" i="20"/>
  <c r="S12" i="20"/>
  <c r="S13" i="20"/>
  <c r="S14" i="20"/>
  <c r="S15" i="20"/>
  <c r="S16" i="20"/>
  <c r="S17" i="20"/>
  <c r="S18" i="20"/>
  <c r="S19" i="20"/>
  <c r="S20" i="20"/>
  <c r="S21" i="20"/>
  <c r="S22" i="20"/>
  <c r="S23" i="20"/>
  <c r="S24" i="20"/>
  <c r="S25" i="20"/>
  <c r="S26" i="20"/>
  <c r="S27" i="20"/>
  <c r="S28" i="20"/>
  <c r="S29" i="20"/>
  <c r="S30" i="20"/>
  <c r="S31" i="20"/>
  <c r="S32" i="20"/>
  <c r="S33" i="20"/>
  <c r="S34" i="20"/>
  <c r="S35" i="20"/>
  <c r="S36" i="20"/>
  <c r="T10" i="20"/>
  <c r="T11" i="20"/>
  <c r="T12" i="20"/>
  <c r="T13" i="20"/>
  <c r="T14" i="20"/>
  <c r="T15" i="20"/>
  <c r="T16" i="20"/>
  <c r="T17" i="20"/>
  <c r="T18" i="20"/>
  <c r="T19" i="20"/>
  <c r="T20" i="20"/>
  <c r="T21" i="20"/>
  <c r="T22" i="20"/>
  <c r="T23" i="20"/>
  <c r="T24" i="20"/>
  <c r="T25" i="20"/>
  <c r="T26" i="20"/>
  <c r="T27" i="20"/>
  <c r="T28" i="20"/>
  <c r="T29" i="20"/>
  <c r="T30" i="20"/>
  <c r="T31" i="20"/>
  <c r="T32" i="20"/>
  <c r="T33" i="20"/>
  <c r="T34" i="20"/>
  <c r="T35" i="20"/>
  <c r="T36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U35" i="20"/>
  <c r="U36" i="20"/>
  <c r="V10" i="20"/>
  <c r="V11" i="20"/>
  <c r="V12" i="20"/>
  <c r="V13" i="20"/>
  <c r="V14" i="20"/>
  <c r="V15" i="20"/>
  <c r="V16" i="20"/>
  <c r="V17" i="20"/>
  <c r="V18" i="20"/>
  <c r="V19" i="20"/>
  <c r="V20" i="20"/>
  <c r="V21" i="20"/>
  <c r="V22" i="20"/>
  <c r="V23" i="20"/>
  <c r="V24" i="20"/>
  <c r="V25" i="20"/>
  <c r="V26" i="20"/>
  <c r="V27" i="20"/>
  <c r="V28" i="20"/>
  <c r="V29" i="20"/>
  <c r="V30" i="20"/>
  <c r="V31" i="20"/>
  <c r="V32" i="20"/>
  <c r="V33" i="20"/>
  <c r="V34" i="20"/>
  <c r="V35" i="20"/>
  <c r="V36" i="20"/>
  <c r="W10" i="20"/>
  <c r="W11" i="20"/>
  <c r="W12" i="20"/>
  <c r="W13" i="20"/>
  <c r="W14" i="20"/>
  <c r="W15" i="20"/>
  <c r="W16" i="20"/>
  <c r="W17" i="20"/>
  <c r="W18" i="20"/>
  <c r="W19" i="20"/>
  <c r="W20" i="20"/>
  <c r="W21" i="20"/>
  <c r="W22" i="20"/>
  <c r="W23" i="20"/>
  <c r="W24" i="20"/>
  <c r="W25" i="20"/>
  <c r="W26" i="20"/>
  <c r="W27" i="20"/>
  <c r="W28" i="20"/>
  <c r="W29" i="20"/>
  <c r="W30" i="20"/>
  <c r="W31" i="20"/>
  <c r="W32" i="20"/>
  <c r="W33" i="20"/>
  <c r="W34" i="20"/>
  <c r="W35" i="20"/>
  <c r="W36" i="20"/>
  <c r="G8" i="3"/>
  <c r="G11" i="3"/>
  <c r="G12" i="3"/>
  <c r="G19" i="3"/>
  <c r="G20" i="3"/>
  <c r="G27" i="3"/>
  <c r="G28" i="3"/>
  <c r="G33" i="3"/>
  <c r="G41" i="3"/>
  <c r="G45" i="3"/>
  <c r="G48" i="3"/>
  <c r="G51" i="3"/>
  <c r="G40" i="3"/>
  <c r="H11" i="3"/>
  <c r="H8" i="3"/>
  <c r="H12" i="3"/>
  <c r="H19" i="3"/>
  <c r="I19" i="3"/>
  <c r="H20" i="3"/>
  <c r="J20" i="3"/>
  <c r="H27" i="3"/>
  <c r="I27" i="3"/>
  <c r="H28" i="3"/>
  <c r="H33" i="3"/>
  <c r="J33" i="3"/>
  <c r="H41" i="3"/>
  <c r="H40" i="3"/>
  <c r="H45" i="3"/>
  <c r="H48" i="3"/>
  <c r="H51" i="3"/>
  <c r="I9" i="3"/>
  <c r="I10" i="3"/>
  <c r="I12" i="3"/>
  <c r="I13" i="3"/>
  <c r="I14" i="3"/>
  <c r="I15" i="3"/>
  <c r="I16" i="3"/>
  <c r="I17" i="3"/>
  <c r="I18" i="3"/>
  <c r="I20" i="3"/>
  <c r="I21" i="3"/>
  <c r="I22" i="3"/>
  <c r="I23" i="3"/>
  <c r="I24" i="3"/>
  <c r="I25" i="3"/>
  <c r="I26" i="3"/>
  <c r="I28" i="3"/>
  <c r="I29" i="3"/>
  <c r="I30" i="3"/>
  <c r="I31" i="3"/>
  <c r="I32" i="3"/>
  <c r="I33" i="3"/>
  <c r="I34" i="3"/>
  <c r="I35" i="3"/>
  <c r="I36" i="3"/>
  <c r="I37" i="3"/>
  <c r="I38" i="3"/>
  <c r="I39" i="3"/>
  <c r="I41" i="3"/>
  <c r="I42" i="3"/>
  <c r="I43" i="3"/>
  <c r="I44" i="3"/>
  <c r="I45" i="3"/>
  <c r="I46" i="3"/>
  <c r="I47" i="3"/>
  <c r="I48" i="3"/>
  <c r="I49" i="3"/>
  <c r="I50" i="3"/>
  <c r="I52" i="3"/>
  <c r="I53" i="3"/>
  <c r="J9" i="3"/>
  <c r="J10" i="3"/>
  <c r="J11" i="3"/>
  <c r="J12" i="3"/>
  <c r="J13" i="3"/>
  <c r="J14" i="3"/>
  <c r="J15" i="3"/>
  <c r="J16" i="3"/>
  <c r="J17" i="3"/>
  <c r="J18" i="3"/>
  <c r="J19" i="3"/>
  <c r="J21" i="3"/>
  <c r="J22" i="3"/>
  <c r="J23" i="3"/>
  <c r="J24" i="3"/>
  <c r="J25" i="3"/>
  <c r="J26" i="3"/>
  <c r="J27" i="3"/>
  <c r="J28" i="3"/>
  <c r="J29" i="3"/>
  <c r="J30" i="3"/>
  <c r="J31" i="3"/>
  <c r="J32" i="3"/>
  <c r="J34" i="3"/>
  <c r="J35" i="3"/>
  <c r="J36" i="3"/>
  <c r="J37" i="3"/>
  <c r="J38" i="3"/>
  <c r="J39" i="3"/>
  <c r="J42" i="3"/>
  <c r="C37" i="21"/>
  <c r="J37" i="21"/>
  <c r="D37" i="21"/>
  <c r="E37" i="21"/>
  <c r="F11" i="21"/>
  <c r="F12" i="21"/>
  <c r="F13" i="21"/>
  <c r="F14" i="21"/>
  <c r="F15" i="21"/>
  <c r="F16" i="21"/>
  <c r="F17" i="21"/>
  <c r="F18" i="21"/>
  <c r="F19" i="21"/>
  <c r="F20" i="21"/>
  <c r="F21" i="21"/>
  <c r="F22" i="21"/>
  <c r="F23" i="21"/>
  <c r="F24" i="21"/>
  <c r="F25" i="21"/>
  <c r="F26" i="21"/>
  <c r="F27" i="21"/>
  <c r="F28" i="21"/>
  <c r="F29" i="21"/>
  <c r="F30" i="21"/>
  <c r="F31" i="21"/>
  <c r="F32" i="21"/>
  <c r="F33" i="21"/>
  <c r="F34" i="21"/>
  <c r="F35" i="21"/>
  <c r="F37" i="21"/>
  <c r="G37" i="21"/>
  <c r="H37" i="21"/>
  <c r="I37" i="21"/>
  <c r="J11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J34" i="21"/>
  <c r="J35" i="21"/>
  <c r="K37" i="21"/>
  <c r="L12" i="21"/>
  <c r="L16" i="21"/>
  <c r="L20" i="21"/>
  <c r="L24" i="21"/>
  <c r="L28" i="21"/>
  <c r="L32" i="21"/>
  <c r="L37" i="21"/>
  <c r="M11" i="21"/>
  <c r="H11" i="21"/>
  <c r="M12" i="21"/>
  <c r="H12" i="21"/>
  <c r="M13" i="21"/>
  <c r="H13" i="21"/>
  <c r="M14" i="21"/>
  <c r="H14" i="21"/>
  <c r="M15" i="21"/>
  <c r="H15" i="21"/>
  <c r="M16" i="21"/>
  <c r="H16" i="21"/>
  <c r="M17" i="21"/>
  <c r="H17" i="21"/>
  <c r="M18" i="21"/>
  <c r="H18" i="21"/>
  <c r="M19" i="21"/>
  <c r="H19" i="21"/>
  <c r="M20" i="21"/>
  <c r="H20" i="21"/>
  <c r="M21" i="21"/>
  <c r="H21" i="21"/>
  <c r="M22" i="21"/>
  <c r="H22" i="21"/>
  <c r="M23" i="21"/>
  <c r="H23" i="21"/>
  <c r="M24" i="21"/>
  <c r="H24" i="21"/>
  <c r="M25" i="21"/>
  <c r="H25" i="21"/>
  <c r="M26" i="21"/>
  <c r="H26" i="21"/>
  <c r="M27" i="21"/>
  <c r="H27" i="21"/>
  <c r="M28" i="21"/>
  <c r="H28" i="21"/>
  <c r="M29" i="21"/>
  <c r="H29" i="21"/>
  <c r="M30" i="21"/>
  <c r="H30" i="21"/>
  <c r="M31" i="21"/>
  <c r="H31" i="21"/>
  <c r="M32" i="21"/>
  <c r="H32" i="21"/>
  <c r="M33" i="21"/>
  <c r="H33" i="21"/>
  <c r="M34" i="21"/>
  <c r="H34" i="21"/>
  <c r="M35" i="21"/>
  <c r="H35" i="21"/>
  <c r="M36" i="21"/>
  <c r="M37" i="21"/>
  <c r="N11" i="21"/>
  <c r="L11" i="21"/>
  <c r="N12" i="21"/>
  <c r="N13" i="21"/>
  <c r="L13" i="21"/>
  <c r="N14" i="21"/>
  <c r="L14" i="21"/>
  <c r="N15" i="21"/>
  <c r="L15" i="21"/>
  <c r="N16" i="21"/>
  <c r="N17" i="21"/>
  <c r="L17" i="21"/>
  <c r="N18" i="21"/>
  <c r="L18" i="21"/>
  <c r="N19" i="21"/>
  <c r="L19" i="21"/>
  <c r="N20" i="21"/>
  <c r="N21" i="21"/>
  <c r="L21" i="21"/>
  <c r="N22" i="21"/>
  <c r="L22" i="21"/>
  <c r="N23" i="21"/>
  <c r="L23" i="21"/>
  <c r="N24" i="21"/>
  <c r="N25" i="21"/>
  <c r="L25" i="21"/>
  <c r="N26" i="21"/>
  <c r="L26" i="21"/>
  <c r="N27" i="21"/>
  <c r="L27" i="21"/>
  <c r="N28" i="21"/>
  <c r="N29" i="21"/>
  <c r="L29" i="21"/>
  <c r="N30" i="21"/>
  <c r="L30" i="21"/>
  <c r="N31" i="21"/>
  <c r="L31" i="21"/>
  <c r="N32" i="21"/>
  <c r="N33" i="21"/>
  <c r="L33" i="21"/>
  <c r="N34" i="21"/>
  <c r="L34" i="21"/>
  <c r="N35" i="21"/>
  <c r="L35" i="21"/>
  <c r="N36" i="21"/>
  <c r="N37" i="21"/>
  <c r="C34" i="22"/>
  <c r="E34" i="22"/>
  <c r="D34" i="22"/>
  <c r="E8" i="22"/>
  <c r="E9" i="22"/>
  <c r="E10" i="22"/>
  <c r="E11" i="22"/>
  <c r="E12" i="22"/>
  <c r="E13" i="22"/>
  <c r="E14" i="22"/>
  <c r="E15" i="22"/>
  <c r="E16" i="22"/>
  <c r="E17" i="22"/>
  <c r="E18" i="22"/>
  <c r="E19" i="22"/>
  <c r="E20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F34" i="22"/>
  <c r="G34" i="22"/>
  <c r="H8" i="22"/>
  <c r="H9" i="22"/>
  <c r="H10" i="22"/>
  <c r="H11" i="22"/>
  <c r="H12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30" i="22"/>
  <c r="H31" i="22"/>
  <c r="H32" i="22"/>
  <c r="I34" i="22"/>
  <c r="J34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K34" i="22"/>
  <c r="L8" i="22"/>
  <c r="L9" i="22"/>
  <c r="L10" i="22"/>
  <c r="L11" i="22"/>
  <c r="L12" i="22"/>
  <c r="L13" i="22"/>
  <c r="L14" i="22"/>
  <c r="L15" i="22"/>
  <c r="L16" i="22"/>
  <c r="L17" i="22"/>
  <c r="L18" i="22"/>
  <c r="L19" i="22"/>
  <c r="L20" i="22"/>
  <c r="L21" i="22"/>
  <c r="L22" i="22"/>
  <c r="L23" i="22"/>
  <c r="L24" i="22"/>
  <c r="L25" i="22"/>
  <c r="L26" i="22"/>
  <c r="L27" i="22"/>
  <c r="L28" i="22"/>
  <c r="L29" i="22"/>
  <c r="L30" i="22"/>
  <c r="L31" i="22"/>
  <c r="L32" i="22"/>
  <c r="L34" i="22"/>
  <c r="M34" i="22"/>
  <c r="N8" i="22"/>
  <c r="N9" i="22"/>
  <c r="N10" i="22"/>
  <c r="N11" i="22"/>
  <c r="N12" i="22"/>
  <c r="N13" i="22"/>
  <c r="N14" i="22"/>
  <c r="N15" i="22"/>
  <c r="N16" i="22"/>
  <c r="N17" i="22"/>
  <c r="N18" i="22"/>
  <c r="N19" i="22"/>
  <c r="N20" i="22"/>
  <c r="N21" i="22"/>
  <c r="N22" i="22"/>
  <c r="N23" i="22"/>
  <c r="N24" i="22"/>
  <c r="N25" i="22"/>
  <c r="N26" i="22"/>
  <c r="N27" i="22"/>
  <c r="N28" i="22"/>
  <c r="N29" i="22"/>
  <c r="N30" i="22"/>
  <c r="N31" i="22"/>
  <c r="N32" i="22"/>
  <c r="N34" i="22"/>
  <c r="O34" i="22"/>
  <c r="P34" i="22"/>
  <c r="P8" i="22"/>
  <c r="P9" i="22"/>
  <c r="P10" i="22"/>
  <c r="P11" i="22"/>
  <c r="P12" i="22"/>
  <c r="P13" i="22"/>
  <c r="P14" i="22"/>
  <c r="P15" i="22"/>
  <c r="P16" i="22"/>
  <c r="P17" i="22"/>
  <c r="P18" i="22"/>
  <c r="P19" i="22"/>
  <c r="P20" i="22"/>
  <c r="P21" i="22"/>
  <c r="P22" i="22"/>
  <c r="P23" i="22"/>
  <c r="P24" i="22"/>
  <c r="P25" i="22"/>
  <c r="P26" i="22"/>
  <c r="P27" i="22"/>
  <c r="P28" i="22"/>
  <c r="P29" i="22"/>
  <c r="P30" i="22"/>
  <c r="P31" i="22"/>
  <c r="P32" i="22"/>
  <c r="C35" i="23"/>
  <c r="D35" i="23"/>
  <c r="H35" i="23"/>
  <c r="E35" i="23"/>
  <c r="F9" i="23"/>
  <c r="F10" i="23"/>
  <c r="F11" i="23"/>
  <c r="F12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35" i="23"/>
  <c r="G35" i="23"/>
  <c r="H9" i="23"/>
  <c r="H10" i="23"/>
  <c r="H11" i="23"/>
  <c r="H12" i="23"/>
  <c r="H13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H27" i="23"/>
  <c r="H28" i="23"/>
  <c r="H29" i="23"/>
  <c r="H30" i="23"/>
  <c r="H31" i="23"/>
  <c r="H32" i="23"/>
  <c r="H33" i="23"/>
  <c r="I35" i="23"/>
  <c r="J35" i="23"/>
  <c r="J9" i="23"/>
  <c r="J10" i="23"/>
  <c r="J11" i="23"/>
  <c r="J12" i="23"/>
  <c r="J13" i="23"/>
  <c r="J14" i="23"/>
  <c r="J15" i="23"/>
  <c r="J16" i="23"/>
  <c r="J17" i="23"/>
  <c r="J18" i="23"/>
  <c r="J19" i="23"/>
  <c r="J20" i="23"/>
  <c r="J21" i="23"/>
  <c r="J22" i="23"/>
  <c r="J23" i="23"/>
  <c r="J24" i="23"/>
  <c r="J25" i="23"/>
  <c r="J26" i="23"/>
  <c r="J27" i="23"/>
  <c r="J28" i="23"/>
  <c r="J29" i="23"/>
  <c r="J30" i="23"/>
  <c r="J31" i="23"/>
  <c r="J32" i="23"/>
  <c r="J33" i="23"/>
  <c r="K35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27" i="23"/>
  <c r="L28" i="23"/>
  <c r="L29" i="23"/>
  <c r="L30" i="23"/>
  <c r="L31" i="23"/>
  <c r="L32" i="23"/>
  <c r="L33" i="23"/>
  <c r="L35" i="23"/>
  <c r="M9" i="23"/>
  <c r="M10" i="23"/>
  <c r="M11" i="23"/>
  <c r="N11" i="23"/>
  <c r="M12" i="23"/>
  <c r="N12" i="23"/>
  <c r="M13" i="23"/>
  <c r="M14" i="23"/>
  <c r="M15" i="23"/>
  <c r="N15" i="23"/>
  <c r="M16" i="23"/>
  <c r="N16" i="23"/>
  <c r="M17" i="23"/>
  <c r="M18" i="23"/>
  <c r="M19" i="23"/>
  <c r="N19" i="23"/>
  <c r="M20" i="23"/>
  <c r="N20" i="23"/>
  <c r="M21" i="23"/>
  <c r="M22" i="23"/>
  <c r="M23" i="23"/>
  <c r="N23" i="23"/>
  <c r="M24" i="23"/>
  <c r="N24" i="23"/>
  <c r="M25" i="23"/>
  <c r="M26" i="23"/>
  <c r="M27" i="23"/>
  <c r="N27" i="23"/>
  <c r="M28" i="23"/>
  <c r="N28" i="23"/>
  <c r="M29" i="23"/>
  <c r="M30" i="23"/>
  <c r="M31" i="23"/>
  <c r="N31" i="23"/>
  <c r="M32" i="23"/>
  <c r="N32" i="23"/>
  <c r="M33" i="23"/>
  <c r="N9" i="23"/>
  <c r="N10" i="23"/>
  <c r="N13" i="23"/>
  <c r="N14" i="23"/>
  <c r="N17" i="23"/>
  <c r="N18" i="23"/>
  <c r="N21" i="23"/>
  <c r="N22" i="23"/>
  <c r="N25" i="23"/>
  <c r="N26" i="23"/>
  <c r="N29" i="23"/>
  <c r="N30" i="23"/>
  <c r="N33" i="23"/>
  <c r="O9" i="23"/>
  <c r="O10" i="23"/>
  <c r="O11" i="23"/>
  <c r="P11" i="23"/>
  <c r="O12" i="23"/>
  <c r="P12" i="23"/>
  <c r="O13" i="23"/>
  <c r="O14" i="23"/>
  <c r="O15" i="23"/>
  <c r="P15" i="23"/>
  <c r="O16" i="23"/>
  <c r="P16" i="23"/>
  <c r="O17" i="23"/>
  <c r="O18" i="23"/>
  <c r="O19" i="23"/>
  <c r="P19" i="23"/>
  <c r="O20" i="23"/>
  <c r="P20" i="23"/>
  <c r="O21" i="23"/>
  <c r="O22" i="23"/>
  <c r="O23" i="23"/>
  <c r="P23" i="23"/>
  <c r="O24" i="23"/>
  <c r="P24" i="23"/>
  <c r="O25" i="23"/>
  <c r="O26" i="23"/>
  <c r="O27" i="23"/>
  <c r="P27" i="23"/>
  <c r="O28" i="23"/>
  <c r="P28" i="23"/>
  <c r="O29" i="23"/>
  <c r="O30" i="23"/>
  <c r="O31" i="23"/>
  <c r="P31" i="23"/>
  <c r="O32" i="23"/>
  <c r="P32" i="23"/>
  <c r="O33" i="23"/>
  <c r="P9" i="23"/>
  <c r="P10" i="23"/>
  <c r="P13" i="23"/>
  <c r="P14" i="23"/>
  <c r="P17" i="23"/>
  <c r="P18" i="23"/>
  <c r="P21" i="23"/>
  <c r="P22" i="23"/>
  <c r="P25" i="23"/>
  <c r="P26" i="23"/>
  <c r="P29" i="23"/>
  <c r="P30" i="23"/>
  <c r="P33" i="23"/>
  <c r="Q9" i="23"/>
  <c r="Q10" i="23"/>
  <c r="Q11" i="23"/>
  <c r="Q12" i="23"/>
  <c r="Q13" i="23"/>
  <c r="Q14" i="23"/>
  <c r="Q15" i="23"/>
  <c r="Q16" i="23"/>
  <c r="Q17" i="23"/>
  <c r="Q18" i="23"/>
  <c r="Q19" i="23"/>
  <c r="Q20" i="23"/>
  <c r="Q21" i="23"/>
  <c r="Q22" i="23"/>
  <c r="Q23" i="23"/>
  <c r="Q24" i="23"/>
  <c r="Q25" i="23"/>
  <c r="Q26" i="23"/>
  <c r="Q27" i="23"/>
  <c r="Q28" i="23"/>
  <c r="Q29" i="23"/>
  <c r="Q30" i="23"/>
  <c r="Q31" i="23"/>
  <c r="Q32" i="23"/>
  <c r="Q33" i="23"/>
  <c r="Q34" i="23"/>
  <c r="Q35" i="23"/>
  <c r="R9" i="23"/>
  <c r="R10" i="23"/>
  <c r="R11" i="23"/>
  <c r="R12" i="23"/>
  <c r="R13" i="23"/>
  <c r="R14" i="23"/>
  <c r="R15" i="23"/>
  <c r="R16" i="23"/>
  <c r="R17" i="23"/>
  <c r="R18" i="23"/>
  <c r="R19" i="23"/>
  <c r="R20" i="23"/>
  <c r="R21" i="23"/>
  <c r="R22" i="23"/>
  <c r="R23" i="23"/>
  <c r="R24" i="23"/>
  <c r="R25" i="23"/>
  <c r="R26" i="23"/>
  <c r="R27" i="23"/>
  <c r="R28" i="23"/>
  <c r="R29" i="23"/>
  <c r="R30" i="23"/>
  <c r="R31" i="23"/>
  <c r="R32" i="23"/>
  <c r="R33" i="23"/>
  <c r="R34" i="23"/>
  <c r="R35" i="23"/>
  <c r="S9" i="23"/>
  <c r="S10" i="23"/>
  <c r="S11" i="23"/>
  <c r="S12" i="23"/>
  <c r="S13" i="23"/>
  <c r="S14" i="23"/>
  <c r="S15" i="23"/>
  <c r="S16" i="23"/>
  <c r="S17" i="23"/>
  <c r="S18" i="23"/>
  <c r="S19" i="23"/>
  <c r="S20" i="23"/>
  <c r="S21" i="23"/>
  <c r="S22" i="23"/>
  <c r="S23" i="23"/>
  <c r="S24" i="23"/>
  <c r="S25" i="23"/>
  <c r="S26" i="23"/>
  <c r="S27" i="23"/>
  <c r="S28" i="23"/>
  <c r="S29" i="23"/>
  <c r="S30" i="23"/>
  <c r="S31" i="23"/>
  <c r="S32" i="23"/>
  <c r="S33" i="23"/>
  <c r="S34" i="23"/>
  <c r="S35" i="23"/>
  <c r="T9" i="23"/>
  <c r="T10" i="23"/>
  <c r="T11" i="23"/>
  <c r="T12" i="23"/>
  <c r="T13" i="23"/>
  <c r="T14" i="23"/>
  <c r="T15" i="23"/>
  <c r="T16" i="23"/>
  <c r="T17" i="23"/>
  <c r="T18" i="23"/>
  <c r="T19" i="23"/>
  <c r="T20" i="23"/>
  <c r="T21" i="23"/>
  <c r="T22" i="23"/>
  <c r="T23" i="23"/>
  <c r="T24" i="23"/>
  <c r="T25" i="23"/>
  <c r="T26" i="23"/>
  <c r="T27" i="23"/>
  <c r="T28" i="23"/>
  <c r="T29" i="23"/>
  <c r="T30" i="23"/>
  <c r="T31" i="23"/>
  <c r="T32" i="23"/>
  <c r="T33" i="23"/>
  <c r="T34" i="23"/>
  <c r="T35" i="23"/>
  <c r="U9" i="23"/>
  <c r="U10" i="23"/>
  <c r="U11" i="23"/>
  <c r="U12" i="23"/>
  <c r="U13" i="23"/>
  <c r="U14" i="23"/>
  <c r="U15" i="23"/>
  <c r="U16" i="23"/>
  <c r="U17" i="23"/>
  <c r="U18" i="23"/>
  <c r="U19" i="23"/>
  <c r="U20" i="23"/>
  <c r="U21" i="23"/>
  <c r="U22" i="23"/>
  <c r="U23" i="23"/>
  <c r="U24" i="23"/>
  <c r="U25" i="23"/>
  <c r="U26" i="23"/>
  <c r="U27" i="23"/>
  <c r="U28" i="23"/>
  <c r="U29" i="23"/>
  <c r="U30" i="23"/>
  <c r="U31" i="23"/>
  <c r="U32" i="23"/>
  <c r="U33" i="23"/>
  <c r="U34" i="23"/>
  <c r="V9" i="23"/>
  <c r="V10" i="23"/>
  <c r="V11" i="23"/>
  <c r="V12" i="23"/>
  <c r="V13" i="23"/>
  <c r="V14" i="23"/>
  <c r="V15" i="23"/>
  <c r="V16" i="23"/>
  <c r="V17" i="23"/>
  <c r="V18" i="23"/>
  <c r="V19" i="23"/>
  <c r="V20" i="23"/>
  <c r="V21" i="23"/>
  <c r="V22" i="23"/>
  <c r="V23" i="23"/>
  <c r="V24" i="23"/>
  <c r="V25" i="23"/>
  <c r="V26" i="23"/>
  <c r="V27" i="23"/>
  <c r="V28" i="23"/>
  <c r="V29" i="23"/>
  <c r="V30" i="23"/>
  <c r="V31" i="23"/>
  <c r="V32" i="23"/>
  <c r="V33" i="23"/>
  <c r="V34" i="23"/>
  <c r="C35" i="24"/>
  <c r="D35" i="24"/>
  <c r="H35" i="24"/>
  <c r="E35" i="24"/>
  <c r="F35" i="24"/>
  <c r="G9" i="24"/>
  <c r="G10" i="24"/>
  <c r="G11" i="24"/>
  <c r="G12" i="24"/>
  <c r="G13" i="24"/>
  <c r="G14" i="24"/>
  <c r="G15" i="24"/>
  <c r="G16" i="24"/>
  <c r="G17" i="24"/>
  <c r="G18" i="24"/>
  <c r="G19" i="24"/>
  <c r="G20" i="24"/>
  <c r="G21" i="24"/>
  <c r="G22" i="24"/>
  <c r="G23" i="24"/>
  <c r="G24" i="24"/>
  <c r="G25" i="24"/>
  <c r="G26" i="24"/>
  <c r="G27" i="24"/>
  <c r="G28" i="24"/>
  <c r="G29" i="24"/>
  <c r="G30" i="24"/>
  <c r="G31" i="24"/>
  <c r="G32" i="24"/>
  <c r="G33" i="24"/>
  <c r="G35" i="24"/>
  <c r="H9" i="24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H29" i="24"/>
  <c r="H30" i="24"/>
  <c r="H31" i="24"/>
  <c r="H32" i="24"/>
  <c r="H33" i="24"/>
  <c r="I35" i="24"/>
  <c r="K35" i="24"/>
  <c r="J35" i="24"/>
  <c r="K9" i="24"/>
  <c r="K10" i="24"/>
  <c r="K11" i="24"/>
  <c r="K12" i="24"/>
  <c r="K13" i="24"/>
  <c r="K14" i="24"/>
  <c r="K15" i="24"/>
  <c r="K16" i="24"/>
  <c r="K17" i="24"/>
  <c r="K18" i="24"/>
  <c r="K19" i="24"/>
  <c r="K20" i="24"/>
  <c r="K21" i="24"/>
  <c r="K22" i="24"/>
  <c r="K23" i="24"/>
  <c r="K24" i="24"/>
  <c r="K25" i="24"/>
  <c r="K26" i="24"/>
  <c r="K27" i="24"/>
  <c r="K28" i="24"/>
  <c r="K29" i="24"/>
  <c r="K30" i="24"/>
  <c r="K31" i="24"/>
  <c r="K32" i="24"/>
  <c r="K33" i="24"/>
  <c r="L9" i="24"/>
  <c r="L10" i="24"/>
  <c r="L11" i="24"/>
  <c r="L12" i="24"/>
  <c r="L13" i="24"/>
  <c r="L14" i="24"/>
  <c r="L15" i="24"/>
  <c r="L16" i="24"/>
  <c r="L17" i="24"/>
  <c r="L18" i="24"/>
  <c r="L19" i="24"/>
  <c r="L20" i="24"/>
  <c r="L21" i="24"/>
  <c r="L22" i="24"/>
  <c r="L23" i="24"/>
  <c r="L24" i="24"/>
  <c r="L25" i="24"/>
  <c r="L26" i="24"/>
  <c r="L27" i="24"/>
  <c r="L28" i="24"/>
  <c r="L29" i="24"/>
  <c r="L30" i="24"/>
  <c r="L31" i="24"/>
  <c r="L32" i="24"/>
  <c r="L33" i="24"/>
  <c r="L35" i="24"/>
  <c r="M9" i="24"/>
  <c r="M10" i="24"/>
  <c r="M11" i="24"/>
  <c r="M12" i="24"/>
  <c r="O12" i="24"/>
  <c r="M13" i="24"/>
  <c r="M14" i="24"/>
  <c r="M15" i="24"/>
  <c r="M16" i="24"/>
  <c r="M17" i="24"/>
  <c r="M18" i="24"/>
  <c r="M19" i="24"/>
  <c r="M20" i="24"/>
  <c r="O20" i="24"/>
  <c r="M21" i="24"/>
  <c r="M22" i="24"/>
  <c r="M23" i="24"/>
  <c r="M24" i="24"/>
  <c r="M25" i="24"/>
  <c r="M26" i="24"/>
  <c r="M27" i="24"/>
  <c r="M28" i="24"/>
  <c r="O28" i="24"/>
  <c r="M29" i="24"/>
  <c r="M30" i="24"/>
  <c r="M31" i="24"/>
  <c r="M32" i="24"/>
  <c r="M33" i="24"/>
  <c r="N9" i="24"/>
  <c r="P9" i="24"/>
  <c r="N10" i="24"/>
  <c r="N11" i="24"/>
  <c r="N12" i="24"/>
  <c r="N13" i="24"/>
  <c r="P13" i="24"/>
  <c r="N14" i="24"/>
  <c r="N15" i="24"/>
  <c r="N16" i="24"/>
  <c r="N17" i="24"/>
  <c r="P17" i="24"/>
  <c r="N18" i="24"/>
  <c r="N19" i="24"/>
  <c r="N20" i="24"/>
  <c r="N21" i="24"/>
  <c r="P21" i="24"/>
  <c r="N22" i="24"/>
  <c r="N23" i="24"/>
  <c r="N24" i="24"/>
  <c r="N25" i="24"/>
  <c r="P25" i="24"/>
  <c r="N26" i="24"/>
  <c r="N27" i="24"/>
  <c r="N28" i="24"/>
  <c r="N29" i="24"/>
  <c r="P29" i="24"/>
  <c r="N30" i="24"/>
  <c r="N31" i="24"/>
  <c r="N32" i="24"/>
  <c r="N33" i="24"/>
  <c r="P33" i="24"/>
  <c r="N35" i="24"/>
  <c r="Q9" i="24"/>
  <c r="Q10" i="24"/>
  <c r="Q11" i="24"/>
  <c r="Q12" i="24"/>
  <c r="Q13" i="24"/>
  <c r="Q14" i="24"/>
  <c r="Q15" i="24"/>
  <c r="Q16" i="24"/>
  <c r="Q17" i="24"/>
  <c r="Q18" i="24"/>
  <c r="Q19" i="24"/>
  <c r="Q20" i="24"/>
  <c r="Q21" i="24"/>
  <c r="Q22" i="24"/>
  <c r="Q23" i="24"/>
  <c r="Q24" i="24"/>
  <c r="Q25" i="24"/>
  <c r="Q26" i="24"/>
  <c r="Q27" i="24"/>
  <c r="Q28" i="24"/>
  <c r="Q29" i="24"/>
  <c r="Q30" i="24"/>
  <c r="Q31" i="24"/>
  <c r="Q32" i="24"/>
  <c r="Q33" i="24"/>
  <c r="Q34" i="24"/>
  <c r="Q35" i="24"/>
  <c r="R9" i="24"/>
  <c r="R10" i="24"/>
  <c r="R11" i="24"/>
  <c r="R12" i="24"/>
  <c r="R13" i="24"/>
  <c r="R14" i="24"/>
  <c r="R15" i="24"/>
  <c r="R16" i="24"/>
  <c r="R17" i="24"/>
  <c r="R18" i="24"/>
  <c r="R19" i="24"/>
  <c r="R20" i="24"/>
  <c r="R21" i="24"/>
  <c r="R22" i="24"/>
  <c r="R23" i="24"/>
  <c r="R24" i="24"/>
  <c r="R25" i="24"/>
  <c r="R26" i="24"/>
  <c r="R27" i="24"/>
  <c r="R28" i="24"/>
  <c r="R29" i="24"/>
  <c r="R30" i="24"/>
  <c r="R31" i="24"/>
  <c r="R32" i="24"/>
  <c r="R33" i="24"/>
  <c r="R35" i="24"/>
  <c r="S9" i="24"/>
  <c r="S10" i="24"/>
  <c r="P10" i="24"/>
  <c r="S11" i="24"/>
  <c r="P11" i="24"/>
  <c r="S12" i="24"/>
  <c r="P12" i="24"/>
  <c r="S13" i="24"/>
  <c r="S14" i="24"/>
  <c r="P14" i="24"/>
  <c r="S15" i="24"/>
  <c r="P15" i="24"/>
  <c r="S16" i="24"/>
  <c r="P16" i="24"/>
  <c r="S17" i="24"/>
  <c r="S18" i="24"/>
  <c r="P18" i="24"/>
  <c r="S19" i="24"/>
  <c r="P19" i="24"/>
  <c r="S20" i="24"/>
  <c r="P20" i="24"/>
  <c r="S21" i="24"/>
  <c r="S22" i="24"/>
  <c r="P22" i="24"/>
  <c r="S23" i="24"/>
  <c r="P23" i="24"/>
  <c r="S24" i="24"/>
  <c r="P24" i="24"/>
  <c r="S25" i="24"/>
  <c r="S26" i="24"/>
  <c r="P26" i="24"/>
  <c r="S27" i="24"/>
  <c r="P27" i="24"/>
  <c r="S28" i="24"/>
  <c r="P28" i="24"/>
  <c r="S29" i="24"/>
  <c r="S30" i="24"/>
  <c r="P30" i="24"/>
  <c r="S31" i="24"/>
  <c r="P31" i="24"/>
  <c r="S32" i="24"/>
  <c r="P32" i="24"/>
  <c r="S33" i="24"/>
  <c r="S34" i="24"/>
  <c r="S35" i="24"/>
  <c r="P35" i="24"/>
  <c r="T9" i="24"/>
  <c r="T10" i="24"/>
  <c r="T11" i="24"/>
  <c r="T12" i="24"/>
  <c r="T13" i="24"/>
  <c r="T14" i="24"/>
  <c r="T15" i="24"/>
  <c r="T16" i="24"/>
  <c r="T17" i="24"/>
  <c r="T18" i="24"/>
  <c r="T19" i="24"/>
  <c r="T20" i="24"/>
  <c r="T21" i="24"/>
  <c r="T22" i="24"/>
  <c r="T23" i="24"/>
  <c r="T24" i="24"/>
  <c r="T25" i="24"/>
  <c r="T26" i="24"/>
  <c r="T27" i="24"/>
  <c r="T28" i="24"/>
  <c r="T29" i="24"/>
  <c r="T30" i="24"/>
  <c r="T31" i="24"/>
  <c r="T32" i="24"/>
  <c r="T33" i="24"/>
  <c r="T34" i="24"/>
  <c r="T35" i="24"/>
  <c r="U9" i="24"/>
  <c r="U10" i="24"/>
  <c r="U11" i="24"/>
  <c r="U12" i="24"/>
  <c r="U13" i="24"/>
  <c r="U14" i="24"/>
  <c r="U15" i="24"/>
  <c r="U16" i="24"/>
  <c r="U17" i="24"/>
  <c r="U18" i="24"/>
  <c r="U19" i="24"/>
  <c r="U20" i="24"/>
  <c r="U21" i="24"/>
  <c r="U22" i="24"/>
  <c r="U23" i="24"/>
  <c r="U24" i="24"/>
  <c r="U25" i="24"/>
  <c r="U26" i="24"/>
  <c r="U27" i="24"/>
  <c r="U28" i="24"/>
  <c r="U29" i="24"/>
  <c r="U30" i="24"/>
  <c r="U31" i="24"/>
  <c r="U32" i="24"/>
  <c r="U33" i="24"/>
  <c r="U34" i="24"/>
  <c r="U35" i="24"/>
  <c r="V9" i="24"/>
  <c r="O9" i="24"/>
  <c r="V10" i="24"/>
  <c r="O10" i="24"/>
  <c r="V11" i="24"/>
  <c r="O11" i="24"/>
  <c r="V12" i="24"/>
  <c r="V13" i="24"/>
  <c r="O13" i="24"/>
  <c r="V14" i="24"/>
  <c r="O14" i="24"/>
  <c r="V15" i="24"/>
  <c r="O15" i="24"/>
  <c r="V16" i="24"/>
  <c r="O16" i="24"/>
  <c r="V17" i="24"/>
  <c r="O17" i="24"/>
  <c r="V18" i="24"/>
  <c r="O18" i="24"/>
  <c r="V19" i="24"/>
  <c r="O19" i="24"/>
  <c r="V20" i="24"/>
  <c r="V21" i="24"/>
  <c r="O21" i="24"/>
  <c r="V22" i="24"/>
  <c r="O22" i="24"/>
  <c r="V23" i="24"/>
  <c r="O23" i="24"/>
  <c r="V24" i="24"/>
  <c r="O24" i="24"/>
  <c r="V25" i="24"/>
  <c r="O25" i="24"/>
  <c r="V26" i="24"/>
  <c r="O26" i="24"/>
  <c r="V27" i="24"/>
  <c r="O27" i="24"/>
  <c r="V28" i="24"/>
  <c r="V29" i="24"/>
  <c r="O29" i="24"/>
  <c r="V30" i="24"/>
  <c r="O30" i="24"/>
  <c r="V31" i="24"/>
  <c r="O31" i="24"/>
  <c r="V32" i="24"/>
  <c r="O32" i="24"/>
  <c r="V33" i="24"/>
  <c r="O33" i="24"/>
  <c r="V34" i="24"/>
  <c r="C35" i="25"/>
  <c r="D35" i="25"/>
  <c r="E35" i="25"/>
  <c r="F35" i="25"/>
  <c r="G35" i="25"/>
  <c r="H35" i="25"/>
  <c r="I35" i="25"/>
  <c r="J35" i="25"/>
  <c r="K35" i="25"/>
  <c r="L35" i="25"/>
  <c r="M9" i="25"/>
  <c r="M35" i="25"/>
  <c r="M10" i="25"/>
  <c r="M11" i="25"/>
  <c r="M12" i="25"/>
  <c r="M13" i="25"/>
  <c r="M14" i="25"/>
  <c r="M15" i="25"/>
  <c r="M16" i="25"/>
  <c r="M17" i="25"/>
  <c r="M18" i="25"/>
  <c r="M19" i="25"/>
  <c r="M20" i="25"/>
  <c r="M21" i="25"/>
  <c r="M22" i="25"/>
  <c r="M23" i="25"/>
  <c r="M24" i="25"/>
  <c r="M25" i="25"/>
  <c r="M26" i="25"/>
  <c r="M27" i="25"/>
  <c r="M28" i="25"/>
  <c r="M29" i="25"/>
  <c r="M30" i="25"/>
  <c r="M31" i="25"/>
  <c r="M32" i="25"/>
  <c r="M33" i="25"/>
  <c r="N9" i="25"/>
  <c r="N35" i="25"/>
  <c r="N10" i="25"/>
  <c r="N11" i="25"/>
  <c r="N12" i="25"/>
  <c r="N13" i="25"/>
  <c r="N14" i="25"/>
  <c r="N15" i="25"/>
  <c r="N16" i="25"/>
  <c r="N17" i="25"/>
  <c r="N18" i="25"/>
  <c r="N19" i="25"/>
  <c r="N20" i="25"/>
  <c r="N21" i="25"/>
  <c r="N22" i="25"/>
  <c r="N23" i="25"/>
  <c r="N24" i="25"/>
  <c r="N25" i="25"/>
  <c r="N26" i="25"/>
  <c r="N27" i="25"/>
  <c r="N28" i="25"/>
  <c r="N29" i="25"/>
  <c r="N30" i="25"/>
  <c r="N31" i="25"/>
  <c r="N32" i="25"/>
  <c r="N33" i="25"/>
  <c r="O9" i="25"/>
  <c r="O10" i="25"/>
  <c r="O11" i="25"/>
  <c r="O12" i="25"/>
  <c r="O13" i="25"/>
  <c r="O14" i="25"/>
  <c r="O15" i="25"/>
  <c r="O16" i="25"/>
  <c r="O17" i="25"/>
  <c r="O18" i="25"/>
  <c r="O19" i="25"/>
  <c r="O20" i="25"/>
  <c r="O21" i="25"/>
  <c r="O22" i="25"/>
  <c r="O23" i="25"/>
  <c r="O24" i="25"/>
  <c r="O25" i="25"/>
  <c r="O26" i="25"/>
  <c r="O27" i="25"/>
  <c r="O28" i="25"/>
  <c r="O29" i="25"/>
  <c r="O30" i="25"/>
  <c r="O31" i="25"/>
  <c r="O32" i="25"/>
  <c r="O33" i="25"/>
  <c r="O35" i="25"/>
  <c r="P9" i="25"/>
  <c r="P10" i="25"/>
  <c r="P11" i="25"/>
  <c r="P12" i="25"/>
  <c r="P13" i="25"/>
  <c r="P14" i="25"/>
  <c r="P15" i="25"/>
  <c r="P16" i="25"/>
  <c r="P17" i="25"/>
  <c r="P18" i="25"/>
  <c r="P19" i="25"/>
  <c r="P20" i="25"/>
  <c r="P21" i="25"/>
  <c r="P22" i="25"/>
  <c r="P23" i="25"/>
  <c r="P24" i="25"/>
  <c r="P25" i="25"/>
  <c r="P26" i="25"/>
  <c r="P27" i="25"/>
  <c r="P28" i="25"/>
  <c r="P29" i="25"/>
  <c r="P30" i="25"/>
  <c r="P31" i="25"/>
  <c r="P32" i="25"/>
  <c r="P33" i="25"/>
  <c r="P35" i="25"/>
  <c r="Q9" i="25"/>
  <c r="Q10" i="25"/>
  <c r="Q11" i="25"/>
  <c r="Q12" i="25"/>
  <c r="Q13" i="25"/>
  <c r="Q14" i="25"/>
  <c r="Q15" i="25"/>
  <c r="Q16" i="25"/>
  <c r="Q17" i="25"/>
  <c r="Q18" i="25"/>
  <c r="Q19" i="25"/>
  <c r="Q20" i="25"/>
  <c r="Q21" i="25"/>
  <c r="Q22" i="25"/>
  <c r="Q23" i="25"/>
  <c r="Q24" i="25"/>
  <c r="Q25" i="25"/>
  <c r="Q26" i="25"/>
  <c r="Q27" i="25"/>
  <c r="Q28" i="25"/>
  <c r="Q29" i="25"/>
  <c r="Q30" i="25"/>
  <c r="Q31" i="25"/>
  <c r="Q32" i="25"/>
  <c r="Q33" i="25"/>
  <c r="Q35" i="25"/>
  <c r="R9" i="25"/>
  <c r="R10" i="25"/>
  <c r="R11" i="25"/>
  <c r="R12" i="25"/>
  <c r="R13" i="25"/>
  <c r="R14" i="25"/>
  <c r="R15" i="25"/>
  <c r="R16" i="25"/>
  <c r="R17" i="25"/>
  <c r="R18" i="25"/>
  <c r="R19" i="25"/>
  <c r="R20" i="25"/>
  <c r="R21" i="25"/>
  <c r="R22" i="25"/>
  <c r="R23" i="25"/>
  <c r="R24" i="25"/>
  <c r="R25" i="25"/>
  <c r="R26" i="25"/>
  <c r="R27" i="25"/>
  <c r="R28" i="25"/>
  <c r="R29" i="25"/>
  <c r="R30" i="25"/>
  <c r="R31" i="25"/>
  <c r="R32" i="25"/>
  <c r="R33" i="25"/>
  <c r="R35" i="25"/>
  <c r="S9" i="25"/>
  <c r="S10" i="25"/>
  <c r="S11" i="25"/>
  <c r="S12" i="25"/>
  <c r="S13" i="25"/>
  <c r="S14" i="25"/>
  <c r="S15" i="25"/>
  <c r="S16" i="25"/>
  <c r="S17" i="25"/>
  <c r="S18" i="25"/>
  <c r="S19" i="25"/>
  <c r="S20" i="25"/>
  <c r="S21" i="25"/>
  <c r="S22" i="25"/>
  <c r="S23" i="25"/>
  <c r="S24" i="25"/>
  <c r="S25" i="25"/>
  <c r="S26" i="25"/>
  <c r="S27" i="25"/>
  <c r="S28" i="25"/>
  <c r="S29" i="25"/>
  <c r="S30" i="25"/>
  <c r="S31" i="25"/>
  <c r="S32" i="25"/>
  <c r="S33" i="25"/>
  <c r="S35" i="25"/>
  <c r="T9" i="25"/>
  <c r="T10" i="25"/>
  <c r="T11" i="25"/>
  <c r="T12" i="25"/>
  <c r="T13" i="25"/>
  <c r="T14" i="25"/>
  <c r="T15" i="25"/>
  <c r="T16" i="25"/>
  <c r="T17" i="25"/>
  <c r="T18" i="25"/>
  <c r="T19" i="25"/>
  <c r="T20" i="25"/>
  <c r="T21" i="25"/>
  <c r="T22" i="25"/>
  <c r="T23" i="25"/>
  <c r="T24" i="25"/>
  <c r="T25" i="25"/>
  <c r="T26" i="25"/>
  <c r="T27" i="25"/>
  <c r="T28" i="25"/>
  <c r="T29" i="25"/>
  <c r="T30" i="25"/>
  <c r="T31" i="25"/>
  <c r="T32" i="25"/>
  <c r="T33" i="25"/>
  <c r="T35" i="25"/>
  <c r="U9" i="25"/>
  <c r="U10" i="25"/>
  <c r="U11" i="25"/>
  <c r="U12" i="25"/>
  <c r="U13" i="25"/>
  <c r="U14" i="25"/>
  <c r="U15" i="25"/>
  <c r="U16" i="25"/>
  <c r="U17" i="25"/>
  <c r="U18" i="25"/>
  <c r="U19" i="25"/>
  <c r="U20" i="25"/>
  <c r="U21" i="25"/>
  <c r="U22" i="25"/>
  <c r="U23" i="25"/>
  <c r="U24" i="25"/>
  <c r="U25" i="25"/>
  <c r="U26" i="25"/>
  <c r="U27" i="25"/>
  <c r="U28" i="25"/>
  <c r="U29" i="25"/>
  <c r="U30" i="25"/>
  <c r="U31" i="25"/>
  <c r="U32" i="25"/>
  <c r="U33" i="25"/>
  <c r="U35" i="25"/>
  <c r="V9" i="25"/>
  <c r="V10" i="25"/>
  <c r="V11" i="25"/>
  <c r="V12" i="25"/>
  <c r="V13" i="25"/>
  <c r="V14" i="25"/>
  <c r="V15" i="25"/>
  <c r="V16" i="25"/>
  <c r="V17" i="25"/>
  <c r="V18" i="25"/>
  <c r="V19" i="25"/>
  <c r="V20" i="25"/>
  <c r="V21" i="25"/>
  <c r="V22" i="25"/>
  <c r="V23" i="25"/>
  <c r="V24" i="25"/>
  <c r="V25" i="25"/>
  <c r="V26" i="25"/>
  <c r="V27" i="25"/>
  <c r="V28" i="25"/>
  <c r="V29" i="25"/>
  <c r="V30" i="25"/>
  <c r="V31" i="25"/>
  <c r="V32" i="25"/>
  <c r="V33" i="25"/>
  <c r="V35" i="25"/>
  <c r="W9" i="25"/>
  <c r="W10" i="25"/>
  <c r="W11" i="25"/>
  <c r="W12" i="25"/>
  <c r="W13" i="25"/>
  <c r="W14" i="25"/>
  <c r="W15" i="25"/>
  <c r="W16" i="25"/>
  <c r="W17" i="25"/>
  <c r="W18" i="25"/>
  <c r="W19" i="25"/>
  <c r="W20" i="25"/>
  <c r="W21" i="25"/>
  <c r="W22" i="25"/>
  <c r="W23" i="25"/>
  <c r="W24" i="25"/>
  <c r="W25" i="25"/>
  <c r="W26" i="25"/>
  <c r="W27" i="25"/>
  <c r="W28" i="25"/>
  <c r="W29" i="25"/>
  <c r="W30" i="25"/>
  <c r="W31" i="25"/>
  <c r="W32" i="25"/>
  <c r="W33" i="25"/>
  <c r="W35" i="25"/>
  <c r="X9" i="25"/>
  <c r="X10" i="25"/>
  <c r="X11" i="25"/>
  <c r="X12" i="25"/>
  <c r="X13" i="25"/>
  <c r="X14" i="25"/>
  <c r="X15" i="25"/>
  <c r="X16" i="25"/>
  <c r="X17" i="25"/>
  <c r="X18" i="25"/>
  <c r="X19" i="25"/>
  <c r="X20" i="25"/>
  <c r="X21" i="25"/>
  <c r="X22" i="25"/>
  <c r="X23" i="25"/>
  <c r="X24" i="25"/>
  <c r="X25" i="25"/>
  <c r="X26" i="25"/>
  <c r="X27" i="25"/>
  <c r="X28" i="25"/>
  <c r="X29" i="25"/>
  <c r="X30" i="25"/>
  <c r="X31" i="25"/>
  <c r="X32" i="25"/>
  <c r="X33" i="25"/>
  <c r="X35" i="25"/>
  <c r="C35" i="26"/>
  <c r="D35" i="26"/>
  <c r="E35" i="26"/>
  <c r="F35" i="26"/>
  <c r="G9" i="26"/>
  <c r="G10" i="26"/>
  <c r="G11" i="26"/>
  <c r="G12" i="26"/>
  <c r="G13" i="26"/>
  <c r="G14" i="26"/>
  <c r="G15" i="26"/>
  <c r="G16" i="26"/>
  <c r="G17" i="26"/>
  <c r="G18" i="26"/>
  <c r="G19" i="26"/>
  <c r="G20" i="26"/>
  <c r="G21" i="26"/>
  <c r="G22" i="26"/>
  <c r="G23" i="26"/>
  <c r="G24" i="26"/>
  <c r="G25" i="26"/>
  <c r="G26" i="26"/>
  <c r="G27" i="26"/>
  <c r="G28" i="26"/>
  <c r="G29" i="26"/>
  <c r="G30" i="26"/>
  <c r="G31" i="26"/>
  <c r="G32" i="26"/>
  <c r="G33" i="26"/>
  <c r="G35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5" i="26"/>
  <c r="I35" i="26"/>
  <c r="J35" i="26"/>
  <c r="K35" i="26"/>
  <c r="L35" i="26"/>
  <c r="M9" i="26"/>
  <c r="M10" i="26"/>
  <c r="M11" i="26"/>
  <c r="M12" i="26"/>
  <c r="M13" i="26"/>
  <c r="M14" i="26"/>
  <c r="M15" i="26"/>
  <c r="M16" i="26"/>
  <c r="M17" i="26"/>
  <c r="M18" i="26"/>
  <c r="M19" i="26"/>
  <c r="M20" i="26"/>
  <c r="M21" i="26"/>
  <c r="M22" i="26"/>
  <c r="M23" i="26"/>
  <c r="M24" i="26"/>
  <c r="M25" i="26"/>
  <c r="M26" i="26"/>
  <c r="M27" i="26"/>
  <c r="M28" i="26"/>
  <c r="M29" i="26"/>
  <c r="M30" i="26"/>
  <c r="M31" i="26"/>
  <c r="M32" i="26"/>
  <c r="M33" i="26"/>
  <c r="M35" i="26"/>
  <c r="N9" i="26"/>
  <c r="N10" i="26"/>
  <c r="N11" i="26"/>
  <c r="N12" i="26"/>
  <c r="N13" i="26"/>
  <c r="N14" i="26"/>
  <c r="N15" i="26"/>
  <c r="N16" i="26"/>
  <c r="N17" i="26"/>
  <c r="N18" i="26"/>
  <c r="N19" i="26"/>
  <c r="N20" i="26"/>
  <c r="N21" i="26"/>
  <c r="N22" i="26"/>
  <c r="N23" i="26"/>
  <c r="N24" i="26"/>
  <c r="N25" i="26"/>
  <c r="N26" i="26"/>
  <c r="N27" i="26"/>
  <c r="N28" i="26"/>
  <c r="N29" i="26"/>
  <c r="N30" i="26"/>
  <c r="N31" i="26"/>
  <c r="N32" i="26"/>
  <c r="N33" i="26"/>
  <c r="N35" i="26"/>
  <c r="C32" i="27"/>
  <c r="C42" i="27"/>
  <c r="C51" i="27"/>
  <c r="D32" i="27"/>
  <c r="D42" i="27"/>
  <c r="D51" i="27"/>
  <c r="E7" i="27"/>
  <c r="E8" i="27"/>
  <c r="E9" i="27"/>
  <c r="E10" i="27"/>
  <c r="E11" i="27"/>
  <c r="E12" i="27"/>
  <c r="E13" i="27"/>
  <c r="E14" i="27"/>
  <c r="E15" i="27"/>
  <c r="E16" i="27"/>
  <c r="E17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E30" i="27"/>
  <c r="E32" i="27"/>
  <c r="E34" i="27"/>
  <c r="E35" i="27"/>
  <c r="E36" i="27"/>
  <c r="E37" i="27"/>
  <c r="E38" i="27"/>
  <c r="E39" i="27"/>
  <c r="E40" i="27"/>
  <c r="E41" i="27"/>
  <c r="E42" i="27"/>
  <c r="E44" i="27"/>
  <c r="E45" i="27"/>
  <c r="E46" i="27"/>
  <c r="E47" i="27"/>
  <c r="E48" i="27"/>
  <c r="E49" i="27"/>
  <c r="E50" i="27"/>
  <c r="E51" i="27"/>
  <c r="H32" i="27"/>
  <c r="H42" i="27"/>
  <c r="H51" i="27"/>
  <c r="I32" i="27"/>
  <c r="J32" i="27"/>
  <c r="I42" i="27"/>
  <c r="I51" i="27"/>
  <c r="J7" i="27"/>
  <c r="J8" i="27"/>
  <c r="J9" i="27"/>
  <c r="J10" i="27"/>
  <c r="J11" i="27"/>
  <c r="J12" i="27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3" i="27"/>
  <c r="J34" i="27"/>
  <c r="J35" i="27"/>
  <c r="J36" i="27"/>
  <c r="J37" i="27"/>
  <c r="J38" i="27"/>
  <c r="J39" i="27"/>
  <c r="J40" i="27"/>
  <c r="J42" i="27"/>
  <c r="J43" i="27"/>
  <c r="J44" i="27"/>
  <c r="J45" i="27"/>
  <c r="J46" i="27"/>
  <c r="J47" i="27"/>
  <c r="J48" i="27"/>
  <c r="J49" i="27"/>
  <c r="J51" i="27"/>
  <c r="C36" i="4"/>
  <c r="D36" i="4"/>
  <c r="E36" i="4"/>
  <c r="F36" i="4"/>
  <c r="G36" i="4"/>
  <c r="H36" i="4"/>
  <c r="I36" i="4"/>
  <c r="K10" i="4"/>
  <c r="AC36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6" i="4"/>
  <c r="L10" i="4"/>
  <c r="L11" i="4"/>
  <c r="L12" i="4"/>
  <c r="L13" i="4"/>
  <c r="L36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N36" i="4"/>
  <c r="O36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6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6" i="4"/>
  <c r="R36" i="4"/>
  <c r="S36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6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6" i="4"/>
  <c r="V36" i="4"/>
  <c r="W36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6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6" i="4"/>
  <c r="Z36" i="4"/>
  <c r="AA36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6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6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6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6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H36" i="4"/>
  <c r="AI36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6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6" i="4"/>
  <c r="AL36" i="4"/>
  <c r="AM36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6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6" i="4"/>
  <c r="AP36" i="4"/>
  <c r="AQ36" i="4"/>
  <c r="AR10" i="4"/>
  <c r="AR11" i="4"/>
  <c r="AR12" i="4"/>
  <c r="AR13" i="4"/>
  <c r="AR14" i="4"/>
  <c r="AR15" i="4"/>
  <c r="AR16" i="4"/>
  <c r="AR17" i="4"/>
  <c r="AR18" i="4"/>
  <c r="AR19" i="4"/>
  <c r="AR20" i="4"/>
  <c r="AR21" i="4"/>
  <c r="AR22" i="4"/>
  <c r="AR23" i="4"/>
  <c r="AR24" i="4"/>
  <c r="AR25" i="4"/>
  <c r="AR26" i="4"/>
  <c r="AR27" i="4"/>
  <c r="AR28" i="4"/>
  <c r="AR29" i="4"/>
  <c r="AR30" i="4"/>
  <c r="AR31" i="4"/>
  <c r="AR32" i="4"/>
  <c r="AR33" i="4"/>
  <c r="AR34" i="4"/>
  <c r="AR36" i="4"/>
  <c r="AS10" i="4"/>
  <c r="AS11" i="4"/>
  <c r="AS12" i="4"/>
  <c r="AS13" i="4"/>
  <c r="AS14" i="4"/>
  <c r="AS15" i="4"/>
  <c r="AS16" i="4"/>
  <c r="AS17" i="4"/>
  <c r="AS18" i="4"/>
  <c r="AS19" i="4"/>
  <c r="AS20" i="4"/>
  <c r="AS21" i="4"/>
  <c r="AS22" i="4"/>
  <c r="AS23" i="4"/>
  <c r="AS24" i="4"/>
  <c r="AS25" i="4"/>
  <c r="AS26" i="4"/>
  <c r="AS27" i="4"/>
  <c r="AS28" i="4"/>
  <c r="AS29" i="4"/>
  <c r="AS30" i="4"/>
  <c r="AS31" i="4"/>
  <c r="AS32" i="4"/>
  <c r="AS33" i="4"/>
  <c r="AS34" i="4"/>
  <c r="AS36" i="4"/>
  <c r="AT36" i="4"/>
  <c r="AU36" i="4"/>
  <c r="AV10" i="4"/>
  <c r="AV11" i="4"/>
  <c r="AV12" i="4"/>
  <c r="AV13" i="4"/>
  <c r="AV14" i="4"/>
  <c r="AV15" i="4"/>
  <c r="AV16" i="4"/>
  <c r="AV17" i="4"/>
  <c r="AV18" i="4"/>
  <c r="AV19" i="4"/>
  <c r="AV20" i="4"/>
  <c r="AV21" i="4"/>
  <c r="AV22" i="4"/>
  <c r="AV23" i="4"/>
  <c r="AV24" i="4"/>
  <c r="AV25" i="4"/>
  <c r="AV26" i="4"/>
  <c r="AV27" i="4"/>
  <c r="AV28" i="4"/>
  <c r="AV29" i="4"/>
  <c r="AV30" i="4"/>
  <c r="AV31" i="4"/>
  <c r="AV32" i="4"/>
  <c r="AV33" i="4"/>
  <c r="AV34" i="4"/>
  <c r="AV36" i="4"/>
  <c r="AW10" i="4"/>
  <c r="AW11" i="4"/>
  <c r="AW12" i="4"/>
  <c r="AW13" i="4"/>
  <c r="AW14" i="4"/>
  <c r="AW15" i="4"/>
  <c r="AW16" i="4"/>
  <c r="AW17" i="4"/>
  <c r="AW18" i="4"/>
  <c r="AW19" i="4"/>
  <c r="AW20" i="4"/>
  <c r="AW21" i="4"/>
  <c r="AW22" i="4"/>
  <c r="AW23" i="4"/>
  <c r="AW24" i="4"/>
  <c r="AW25" i="4"/>
  <c r="AW26" i="4"/>
  <c r="AW27" i="4"/>
  <c r="AW28" i="4"/>
  <c r="AW29" i="4"/>
  <c r="AW30" i="4"/>
  <c r="AW31" i="4"/>
  <c r="AW32" i="4"/>
  <c r="AW33" i="4"/>
  <c r="AW34" i="4"/>
  <c r="AW36" i="4"/>
  <c r="AX10" i="4"/>
  <c r="AX11" i="4"/>
  <c r="AX12" i="4"/>
  <c r="AX13" i="4"/>
  <c r="AX14" i="4"/>
  <c r="AX15" i="4"/>
  <c r="AX16" i="4"/>
  <c r="AX17" i="4"/>
  <c r="AX18" i="4"/>
  <c r="AX19" i="4"/>
  <c r="AX20" i="4"/>
  <c r="AX21" i="4"/>
  <c r="AX22" i="4"/>
  <c r="AX23" i="4"/>
  <c r="AX24" i="4"/>
  <c r="AX25" i="4"/>
  <c r="AX26" i="4"/>
  <c r="AX27" i="4"/>
  <c r="AX28" i="4"/>
  <c r="AX29" i="4"/>
  <c r="AX30" i="4"/>
  <c r="AX31" i="4"/>
  <c r="AX32" i="4"/>
  <c r="AX33" i="4"/>
  <c r="AX34" i="4"/>
  <c r="AX36" i="4"/>
  <c r="AY10" i="4"/>
  <c r="AY11" i="4"/>
  <c r="AY12" i="4"/>
  <c r="AY13" i="4"/>
  <c r="AY14" i="4"/>
  <c r="AY15" i="4"/>
  <c r="AY16" i="4"/>
  <c r="AY17" i="4"/>
  <c r="AY18" i="4"/>
  <c r="AY19" i="4"/>
  <c r="AY20" i="4"/>
  <c r="AY21" i="4"/>
  <c r="AY22" i="4"/>
  <c r="AY23" i="4"/>
  <c r="AY24" i="4"/>
  <c r="AY25" i="4"/>
  <c r="AY26" i="4"/>
  <c r="AY27" i="4"/>
  <c r="AY28" i="4"/>
  <c r="AY29" i="4"/>
  <c r="AY30" i="4"/>
  <c r="AY31" i="4"/>
  <c r="AY32" i="4"/>
  <c r="AY33" i="4"/>
  <c r="AY34" i="4"/>
  <c r="AY36" i="4"/>
  <c r="AZ10" i="4"/>
  <c r="AZ11" i="4"/>
  <c r="AZ12" i="4"/>
  <c r="AZ13" i="4"/>
  <c r="AZ14" i="4"/>
  <c r="AZ15" i="4"/>
  <c r="AZ16" i="4"/>
  <c r="AZ17" i="4"/>
  <c r="AZ18" i="4"/>
  <c r="AZ19" i="4"/>
  <c r="AZ20" i="4"/>
  <c r="AZ21" i="4"/>
  <c r="AZ22" i="4"/>
  <c r="AZ23" i="4"/>
  <c r="AZ24" i="4"/>
  <c r="AZ25" i="4"/>
  <c r="AZ26" i="4"/>
  <c r="AZ27" i="4"/>
  <c r="AZ28" i="4"/>
  <c r="AZ29" i="4"/>
  <c r="AZ30" i="4"/>
  <c r="AZ31" i="4"/>
  <c r="AZ32" i="4"/>
  <c r="AZ33" i="4"/>
  <c r="AZ34" i="4"/>
  <c r="AZ36" i="4"/>
  <c r="BA10" i="4"/>
  <c r="BA11" i="4"/>
  <c r="BA12" i="4"/>
  <c r="BA13" i="4"/>
  <c r="BA14" i="4"/>
  <c r="BA15" i="4"/>
  <c r="BA16" i="4"/>
  <c r="BA17" i="4"/>
  <c r="BA18" i="4"/>
  <c r="BA19" i="4"/>
  <c r="BA20" i="4"/>
  <c r="BA21" i="4"/>
  <c r="BA22" i="4"/>
  <c r="BA23" i="4"/>
  <c r="BA24" i="4"/>
  <c r="BA25" i="4"/>
  <c r="BA26" i="4"/>
  <c r="BA27" i="4"/>
  <c r="BA28" i="4"/>
  <c r="BA29" i="4"/>
  <c r="BA30" i="4"/>
  <c r="BA31" i="4"/>
  <c r="BA32" i="4"/>
  <c r="BA33" i="4"/>
  <c r="BA34" i="4"/>
  <c r="BA36" i="4"/>
  <c r="C35" i="5"/>
  <c r="D35" i="5"/>
  <c r="E35" i="5"/>
  <c r="F35" i="5"/>
  <c r="G35" i="5"/>
  <c r="H35" i="5"/>
  <c r="J35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J10" i="5"/>
  <c r="J11" i="5"/>
  <c r="J12" i="5"/>
  <c r="J13" i="5"/>
  <c r="K13" i="5"/>
  <c r="J14" i="5"/>
  <c r="J15" i="5"/>
  <c r="J16" i="5"/>
  <c r="J17" i="5"/>
  <c r="J18" i="5"/>
  <c r="J19" i="5"/>
  <c r="J20" i="5"/>
  <c r="J21" i="5"/>
  <c r="K21" i="5"/>
  <c r="J22" i="5"/>
  <c r="J23" i="5"/>
  <c r="J24" i="5"/>
  <c r="J25" i="5"/>
  <c r="K25" i="5"/>
  <c r="J26" i="5"/>
  <c r="J27" i="5"/>
  <c r="J28" i="5"/>
  <c r="K28" i="5"/>
  <c r="J29" i="5"/>
  <c r="J30" i="5"/>
  <c r="J31" i="5"/>
  <c r="J32" i="5"/>
  <c r="J33" i="5"/>
  <c r="K10" i="5"/>
  <c r="K11" i="5"/>
  <c r="K14" i="5"/>
  <c r="K15" i="5"/>
  <c r="K17" i="5"/>
  <c r="K18" i="5"/>
  <c r="K19" i="5"/>
  <c r="K22" i="5"/>
  <c r="K23" i="5"/>
  <c r="K26" i="5"/>
  <c r="K27" i="5"/>
  <c r="K29" i="5"/>
  <c r="K30" i="5"/>
  <c r="K31" i="5"/>
  <c r="K32" i="5"/>
  <c r="K33" i="5"/>
  <c r="N35" i="5"/>
  <c r="O35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R35" i="5"/>
  <c r="S35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W35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2" i="5"/>
  <c r="X33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Z10" i="5"/>
  <c r="Z11" i="5"/>
  <c r="Z12" i="5"/>
  <c r="Z13" i="5"/>
  <c r="Z14" i="5"/>
  <c r="Z15" i="5"/>
  <c r="Z16" i="5"/>
  <c r="Z17" i="5"/>
  <c r="Z18" i="5"/>
  <c r="Z19" i="5"/>
  <c r="Z20" i="5"/>
  <c r="Z21" i="5"/>
  <c r="Z22" i="5"/>
  <c r="Z23" i="5"/>
  <c r="Z24" i="5"/>
  <c r="Z25" i="5"/>
  <c r="Z26" i="5"/>
  <c r="Z27" i="5"/>
  <c r="Z28" i="5"/>
  <c r="Z29" i="5"/>
  <c r="Z30" i="5"/>
  <c r="Z31" i="5"/>
  <c r="Z32" i="5"/>
  <c r="Z33" i="5"/>
  <c r="AA10" i="5"/>
  <c r="AA11" i="5"/>
  <c r="AA12" i="5"/>
  <c r="AA13" i="5"/>
  <c r="AA14" i="5"/>
  <c r="AA15" i="5"/>
  <c r="AA16" i="5"/>
  <c r="AA17" i="5"/>
  <c r="AA18" i="5"/>
  <c r="AA19" i="5"/>
  <c r="AA20" i="5"/>
  <c r="AA21" i="5"/>
  <c r="AA22" i="5"/>
  <c r="AA23" i="5"/>
  <c r="AA24" i="5"/>
  <c r="AA25" i="5"/>
  <c r="AA26" i="5"/>
  <c r="AA27" i="5"/>
  <c r="AA28" i="5"/>
  <c r="AA29" i="5"/>
  <c r="AA30" i="5"/>
  <c r="AA31" i="5"/>
  <c r="AA32" i="5"/>
  <c r="AA33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5" i="5"/>
  <c r="AE10" i="5"/>
  <c r="AE11" i="5"/>
  <c r="AE12" i="5"/>
  <c r="AE13" i="5"/>
  <c r="AE14" i="5"/>
  <c r="AE15" i="5"/>
  <c r="AE16" i="5"/>
  <c r="AE17" i="5"/>
  <c r="AE18" i="5"/>
  <c r="AE19" i="5"/>
  <c r="AE20" i="5"/>
  <c r="AE21" i="5"/>
  <c r="AE22" i="5"/>
  <c r="AE23" i="5"/>
  <c r="AE24" i="5"/>
  <c r="AE25" i="5"/>
  <c r="AE26" i="5"/>
  <c r="AE27" i="5"/>
  <c r="AE28" i="5"/>
  <c r="AE29" i="5"/>
  <c r="AE30" i="5"/>
  <c r="AE31" i="5"/>
  <c r="AE32" i="5"/>
  <c r="AE33" i="5"/>
  <c r="AE35" i="5"/>
  <c r="AH35" i="5"/>
  <c r="AI35" i="5"/>
  <c r="AH10" i="5"/>
  <c r="AH11" i="5"/>
  <c r="AH12" i="5"/>
  <c r="AH13" i="5"/>
  <c r="AH14" i="5"/>
  <c r="AH15" i="5"/>
  <c r="AH16" i="5"/>
  <c r="AH17" i="5"/>
  <c r="AH18" i="5"/>
  <c r="AH19" i="5"/>
  <c r="AH20" i="5"/>
  <c r="AH21" i="5"/>
  <c r="AH22" i="5"/>
  <c r="AH23" i="5"/>
  <c r="AH24" i="5"/>
  <c r="AH25" i="5"/>
  <c r="AH26" i="5"/>
  <c r="AH27" i="5"/>
  <c r="AH28" i="5"/>
  <c r="AH29" i="5"/>
  <c r="AH30" i="5"/>
  <c r="AH31" i="5"/>
  <c r="AH32" i="5"/>
  <c r="AH33" i="5"/>
  <c r="AI10" i="5"/>
  <c r="AI11" i="5"/>
  <c r="AI12" i="5"/>
  <c r="AI13" i="5"/>
  <c r="AI14" i="5"/>
  <c r="AI15" i="5"/>
  <c r="AI16" i="5"/>
  <c r="AI17" i="5"/>
  <c r="AI18" i="5"/>
  <c r="AI19" i="5"/>
  <c r="AI20" i="5"/>
  <c r="AI21" i="5"/>
  <c r="AI22" i="5"/>
  <c r="AI23" i="5"/>
  <c r="AI24" i="5"/>
  <c r="AI25" i="5"/>
  <c r="AI26" i="5"/>
  <c r="AI27" i="5"/>
  <c r="AI28" i="5"/>
  <c r="AI29" i="5"/>
  <c r="AI30" i="5"/>
  <c r="AI31" i="5"/>
  <c r="AI32" i="5"/>
  <c r="AI33" i="5"/>
  <c r="AL35" i="5"/>
  <c r="AM35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1" i="5"/>
  <c r="AL32" i="5"/>
  <c r="AL33" i="5"/>
  <c r="AM10" i="5"/>
  <c r="AM11" i="5"/>
  <c r="AM12" i="5"/>
  <c r="AM13" i="5"/>
  <c r="AM14" i="5"/>
  <c r="AM15" i="5"/>
  <c r="AM16" i="5"/>
  <c r="AM17" i="5"/>
  <c r="AM18" i="5"/>
  <c r="AM19" i="5"/>
  <c r="AM20" i="5"/>
  <c r="AM21" i="5"/>
  <c r="AM22" i="5"/>
  <c r="AM23" i="5"/>
  <c r="AM24" i="5"/>
  <c r="AM25" i="5"/>
  <c r="AM26" i="5"/>
  <c r="AM27" i="5"/>
  <c r="AM28" i="5"/>
  <c r="AM29" i="5"/>
  <c r="AM30" i="5"/>
  <c r="AM31" i="5"/>
  <c r="AM32" i="5"/>
  <c r="AM33" i="5"/>
  <c r="AN10" i="5"/>
  <c r="AN11" i="5"/>
  <c r="AN12" i="5"/>
  <c r="AN13" i="5"/>
  <c r="AN14" i="5"/>
  <c r="AN15" i="5"/>
  <c r="AN16" i="5"/>
  <c r="AN17" i="5"/>
  <c r="AN18" i="5"/>
  <c r="AP18" i="5"/>
  <c r="AN19" i="5"/>
  <c r="AN20" i="5"/>
  <c r="AN21" i="5"/>
  <c r="AN22" i="5"/>
  <c r="AN23" i="5"/>
  <c r="AN24" i="5"/>
  <c r="AN25" i="5"/>
  <c r="AN26" i="5"/>
  <c r="AN27" i="5"/>
  <c r="AN28" i="5"/>
  <c r="AN29" i="5"/>
  <c r="AN30" i="5"/>
  <c r="AN31" i="5"/>
  <c r="AN32" i="5"/>
  <c r="AN33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O35" i="5"/>
  <c r="AP10" i="5"/>
  <c r="AP11" i="5"/>
  <c r="AP12" i="5"/>
  <c r="AP13" i="5"/>
  <c r="AP14" i="5"/>
  <c r="AP15" i="5"/>
  <c r="AP16" i="5"/>
  <c r="AP17" i="5"/>
  <c r="AP19" i="5"/>
  <c r="AP20" i="5"/>
  <c r="AP21" i="5"/>
  <c r="AP22" i="5"/>
  <c r="AP23" i="5"/>
  <c r="AP24" i="5"/>
  <c r="AP25" i="5"/>
  <c r="AP26" i="5"/>
  <c r="AP27" i="5"/>
  <c r="AP28" i="5"/>
  <c r="AP29" i="5"/>
  <c r="AP30" i="5"/>
  <c r="AP31" i="5"/>
  <c r="AP32" i="5"/>
  <c r="AP33" i="5"/>
  <c r="AQ10" i="5"/>
  <c r="AQ11" i="5"/>
  <c r="AQ12" i="5"/>
  <c r="AQ13" i="5"/>
  <c r="AQ14" i="5"/>
  <c r="AQ15" i="5"/>
  <c r="AQ16" i="5"/>
  <c r="AQ17" i="5"/>
  <c r="AQ18" i="5"/>
  <c r="AQ19" i="5"/>
  <c r="AQ20" i="5"/>
  <c r="AQ21" i="5"/>
  <c r="AQ22" i="5"/>
  <c r="AQ23" i="5"/>
  <c r="AQ24" i="5"/>
  <c r="AQ25" i="5"/>
  <c r="AQ26" i="5"/>
  <c r="AQ27" i="5"/>
  <c r="AQ28" i="5"/>
  <c r="AQ29" i="5"/>
  <c r="AQ30" i="5"/>
  <c r="AQ31" i="5"/>
  <c r="AQ32" i="5"/>
  <c r="AQ33" i="5"/>
  <c r="C36" i="6"/>
  <c r="D36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6" i="6"/>
  <c r="F36" i="6"/>
  <c r="G36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6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6" i="6"/>
  <c r="J36" i="6"/>
  <c r="K36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6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6" i="6"/>
  <c r="N36" i="6"/>
  <c r="O36" i="6"/>
  <c r="P36" i="6"/>
  <c r="P10" i="6"/>
  <c r="P12" i="6"/>
  <c r="P13" i="6"/>
  <c r="P14" i="6"/>
  <c r="P21" i="6"/>
  <c r="P23" i="6"/>
  <c r="P28" i="6"/>
  <c r="P34" i="6"/>
  <c r="Q36" i="6"/>
  <c r="R36" i="6"/>
  <c r="S10" i="6"/>
  <c r="S12" i="6"/>
  <c r="S13" i="6"/>
  <c r="S14" i="6"/>
  <c r="S21" i="6"/>
  <c r="S23" i="6"/>
  <c r="S28" i="6"/>
  <c r="S34" i="6"/>
  <c r="S36" i="6"/>
  <c r="T10" i="6"/>
  <c r="T12" i="6"/>
  <c r="T13" i="6"/>
  <c r="T21" i="6"/>
  <c r="T23" i="6"/>
  <c r="T28" i="6"/>
  <c r="T34" i="6"/>
  <c r="U36" i="6"/>
  <c r="V36" i="6"/>
  <c r="W10" i="6"/>
  <c r="W12" i="6"/>
  <c r="W13" i="6"/>
  <c r="W14" i="6"/>
  <c r="W21" i="6"/>
  <c r="W23" i="6"/>
  <c r="W28" i="6"/>
  <c r="W34" i="6"/>
  <c r="W36" i="6"/>
  <c r="X10" i="6"/>
  <c r="X12" i="6"/>
  <c r="X13" i="6"/>
  <c r="X21" i="6"/>
  <c r="X23" i="6"/>
  <c r="X28" i="6"/>
  <c r="X34" i="6"/>
  <c r="C36" i="7"/>
  <c r="D36" i="7"/>
  <c r="E36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F36" i="7"/>
  <c r="H36" i="7"/>
  <c r="G36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6" i="7"/>
  <c r="J36" i="7"/>
  <c r="K36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6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6" i="7"/>
  <c r="N36" i="7"/>
  <c r="O36" i="7"/>
  <c r="P12" i="7"/>
  <c r="P13" i="7"/>
  <c r="P21" i="7"/>
  <c r="P23" i="7"/>
  <c r="P25" i="7"/>
  <c r="P28" i="7"/>
  <c r="P34" i="7"/>
  <c r="P36" i="7"/>
  <c r="Q36" i="7"/>
  <c r="R36" i="7"/>
  <c r="S12" i="7"/>
  <c r="S13" i="7"/>
  <c r="S21" i="7"/>
  <c r="S23" i="7"/>
  <c r="S25" i="7"/>
  <c r="S28" i="7"/>
  <c r="S34" i="7"/>
  <c r="S36" i="7"/>
  <c r="T12" i="7"/>
  <c r="T21" i="7"/>
  <c r="T23" i="7"/>
  <c r="T25" i="7"/>
  <c r="T28" i="7"/>
  <c r="T34" i="7"/>
  <c r="T36" i="7"/>
  <c r="U36" i="7"/>
  <c r="V36" i="7"/>
  <c r="X36" i="7"/>
  <c r="W12" i="7"/>
  <c r="W13" i="7"/>
  <c r="W21" i="7"/>
  <c r="W23" i="7"/>
  <c r="W25" i="7"/>
  <c r="W28" i="7"/>
  <c r="W34" i="7"/>
  <c r="W36" i="7"/>
  <c r="X12" i="7"/>
  <c r="X21" i="7"/>
  <c r="X23" i="7"/>
  <c r="X25" i="7"/>
  <c r="X28" i="7"/>
  <c r="X34" i="7"/>
  <c r="C28" i="9"/>
  <c r="D8" i="9"/>
  <c r="D10" i="9"/>
  <c r="D14" i="9"/>
  <c r="D18" i="9"/>
  <c r="D22" i="9"/>
  <c r="D26" i="9"/>
  <c r="E28" i="9"/>
  <c r="F7" i="9"/>
  <c r="F9" i="9"/>
  <c r="F10" i="9"/>
  <c r="F13" i="9"/>
  <c r="F14" i="9"/>
  <c r="F15" i="9"/>
  <c r="F17" i="9"/>
  <c r="F18" i="9"/>
  <c r="F19" i="9"/>
  <c r="F20" i="9"/>
  <c r="F21" i="9"/>
  <c r="F22" i="9"/>
  <c r="F23" i="9"/>
  <c r="F24" i="9"/>
  <c r="F25" i="9"/>
  <c r="F2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8" i="9"/>
  <c r="H28" i="9"/>
  <c r="I28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8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8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8" i="9"/>
  <c r="M28" i="9"/>
  <c r="N28" i="9"/>
  <c r="C23" i="10"/>
  <c r="D7" i="10"/>
  <c r="D8" i="10"/>
  <c r="D9" i="10"/>
  <c r="D10" i="10"/>
  <c r="D12" i="10"/>
  <c r="D13" i="10"/>
  <c r="D14" i="10"/>
  <c r="D15" i="10"/>
  <c r="D16" i="10"/>
  <c r="D17" i="10"/>
  <c r="D18" i="10"/>
  <c r="D19" i="10"/>
  <c r="D20" i="10"/>
  <c r="D21" i="10"/>
  <c r="D22" i="10"/>
  <c r="E23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H23" i="10"/>
  <c r="I23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K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M23" i="10"/>
  <c r="N23" i="10"/>
  <c r="K24" i="5"/>
  <c r="K20" i="5"/>
  <c r="K16" i="5"/>
  <c r="K12" i="5"/>
  <c r="AN35" i="5"/>
  <c r="Y35" i="5"/>
  <c r="V35" i="5"/>
  <c r="X35" i="5"/>
  <c r="I35" i="5"/>
  <c r="X36" i="6"/>
  <c r="T36" i="6"/>
  <c r="J8" i="11"/>
  <c r="K8" i="11"/>
  <c r="H34" i="22"/>
  <c r="M36" i="4"/>
  <c r="AG36" i="4"/>
  <c r="D23" i="9"/>
  <c r="D19" i="9"/>
  <c r="D15" i="9"/>
  <c r="D11" i="9"/>
  <c r="D7" i="9"/>
  <c r="J40" i="3"/>
  <c r="I40" i="3"/>
  <c r="D11" i="10"/>
  <c r="F16" i="9"/>
  <c r="F12" i="9"/>
  <c r="F8" i="9"/>
  <c r="D25" i="9"/>
  <c r="D21" i="9"/>
  <c r="D17" i="9"/>
  <c r="D13" i="9"/>
  <c r="D9" i="9"/>
  <c r="W36" i="19"/>
  <c r="Q36" i="19"/>
  <c r="V36" i="19"/>
  <c r="O36" i="19"/>
  <c r="F11" i="9"/>
  <c r="D24" i="9"/>
  <c r="D20" i="9"/>
  <c r="D16" i="9"/>
  <c r="D12" i="9"/>
  <c r="J8" i="3"/>
  <c r="I8" i="3"/>
  <c r="I39" i="2"/>
  <c r="J39" i="2"/>
  <c r="M35" i="24"/>
  <c r="O35" i="23"/>
  <c r="M35" i="23"/>
  <c r="N37" i="16"/>
  <c r="J37" i="16"/>
  <c r="J41" i="3"/>
  <c r="I51" i="3"/>
  <c r="I11" i="3"/>
  <c r="H37" i="16"/>
  <c r="J7" i="2"/>
  <c r="I7" i="2"/>
  <c r="F20" i="12"/>
  <c r="F16" i="12"/>
  <c r="F12" i="12"/>
  <c r="F8" i="12"/>
  <c r="D20" i="12"/>
  <c r="D16" i="12"/>
  <c r="D12" i="12"/>
  <c r="D8" i="12"/>
  <c r="I20" i="11"/>
  <c r="F15" i="11"/>
  <c r="F11" i="11"/>
  <c r="F7" i="11"/>
  <c r="C20" i="11"/>
  <c r="D8" i="11"/>
  <c r="F15" i="12"/>
  <c r="F11" i="12"/>
  <c r="F7" i="12"/>
  <c r="D7" i="12"/>
  <c r="F18" i="11"/>
  <c r="F13" i="11"/>
  <c r="F9" i="11"/>
  <c r="I10" i="2"/>
  <c r="F21" i="12"/>
  <c r="F17" i="12"/>
  <c r="F13" i="12"/>
  <c r="D21" i="12"/>
  <c r="D17" i="12"/>
  <c r="D13" i="12"/>
  <c r="G8" i="11"/>
  <c r="F17" i="11"/>
  <c r="Z35" i="5"/>
  <c r="AP35" i="5"/>
  <c r="AQ35" i="5"/>
  <c r="P35" i="23"/>
  <c r="V35" i="23"/>
  <c r="D7" i="11"/>
  <c r="D11" i="11"/>
  <c r="D15" i="11"/>
  <c r="D19" i="11"/>
  <c r="D12" i="11"/>
  <c r="D16" i="11"/>
  <c r="K20" i="11"/>
  <c r="D9" i="11"/>
  <c r="D13" i="11"/>
  <c r="D17" i="11"/>
  <c r="D10" i="11"/>
  <c r="D14" i="11"/>
  <c r="D18" i="11"/>
  <c r="G20" i="11"/>
  <c r="J20" i="11"/>
  <c r="L20" i="11"/>
  <c r="V35" i="24"/>
  <c r="O35" i="24"/>
  <c r="N35" i="23"/>
  <c r="U35" i="23"/>
  <c r="AA35" i="5"/>
  <c r="K35" i="5"/>
  <c r="G36" i="20"/>
  <c r="O36" i="20"/>
  <c r="K36" i="20"/>
</calcChain>
</file>

<file path=xl/sharedStrings.xml><?xml version="1.0" encoding="utf-8"?>
<sst xmlns="http://schemas.openxmlformats.org/spreadsheetml/2006/main" count="1572" uniqueCount="476">
  <si>
    <t>Аналітичні таблиці щодо стану здійснення правосуддя за 2019 рік</t>
  </si>
  <si>
    <t>Кількість справ та матеріалів, що надійшли до апеляційних та місцевих судів </t>
  </si>
  <si>
    <t>Кількість розглянутих апеляційними та місцевими судами справ та матеріалів (з постановленням вироку, ухваленням рішення, постанови, ухвали)</t>
  </si>
  <si>
    <t>Кількість справ і матеріалів, що знаходились на розгляді в місцевих загальних судах та не розглянуті на кінець звітного періоду</t>
  </si>
  <si>
    <t>Кількість справ і матеріалів, що знаходились на розгляді в апеляційних судах та не розглянуті на кінець звітного періоду</t>
  </si>
  <si>
    <t>Кількість справ і матеріалів, що знаходились на розгляді в адміністративних судах та не розглянуті на кінець звітного періоду</t>
  </si>
  <si>
    <t>Кількість справ і матеріалів, що знаходились на розгляді в господарських судах та не розглянуті на кінець звітного періоду</t>
  </si>
  <si>
    <t>Розгляд адміністративних справ місцевими загальними та окружними адміністративними судами (за категоріями)</t>
  </si>
  <si>
    <t>Розгляд кримінальних проваджень місцевими загальними  судами (за видами злочинів)</t>
  </si>
  <si>
    <t>Розгляд цивільних справ місцевими загальними  судами (за категоріями)</t>
  </si>
  <si>
    <t>Розгляд господарських справ місцевими судами (за категоріями)</t>
  </si>
  <si>
    <t>Розгляд місцевими загальними  судами справ про адміністративні правопорушення (за видами правопорушень)</t>
  </si>
  <si>
    <t>Результати розгляду кримінальних проваджень (справ) за окремими видами злочинів, передбачених Кримінальним кодексом України</t>
  </si>
  <si>
    <t>Результати перегляду апеляційними судами вироків місцевих судів (за кількістю осіб)</t>
  </si>
  <si>
    <t>Результати перегляду апеляційними судами ухвал  місцевих судів у кримінальних провадженнях</t>
  </si>
  <si>
    <t>Результати перегляду апеляційними судами вироків місцевих судів (за кількістю осіб)у справах про злочини, вчинені неповнолітніми</t>
  </si>
  <si>
    <t>Якість розгляду адміністративних справ місцевими загальними судами (скасовано та змінено апеляційними судами постанов місцевих загальних судів)</t>
  </si>
  <si>
    <t>Якість розгляду адміністративних справ окружними адміністративними судами (скасовано та змінено апеляційними адміністративними судами рішень (постанов) окружних адміністративних судів)</t>
  </si>
  <si>
    <t>Результати перегляду апеляційними судами ухвал місцевих загальних судів в адміністративних справах (скасовано та змінено апеляційними судами ухвал місцевих загальних судів)</t>
  </si>
  <si>
    <t>Результати перегляду апеляційними судами ухвал окружних адміністративних судів (скасовано та змінено апеляційними судами ухвал окружних адміністративних судів)</t>
  </si>
  <si>
    <t>Результати перегляду апеляційними судами судових рішень місцевих господарських судів</t>
  </si>
  <si>
    <t xml:space="preserve">Результати перегляду апеляційними судами справ про адміністративні правопорушення </t>
  </si>
  <si>
    <t>Результати перегляду апеляційними судами рішень у цивільних справах, постановлених місцевими загальними судами</t>
  </si>
  <si>
    <t>Результати перегляду апеляційними судами ухвал у цивільних справах, постановлених місцевими загальними судами</t>
  </si>
  <si>
    <t>Середньомісячне надходження на одного суддю місцевого загального суду</t>
  </si>
  <si>
    <t>Середньомісячне надходження на одного суддю окружного адміністративного та місцевого господарського суду</t>
  </si>
  <si>
    <t>Середньомісячне надходження на одного суддю апеляційного суду</t>
  </si>
  <si>
    <t xml:space="preserve">Кількість справ та матеріалів, що надійшли до апеляційних та місцевих судів </t>
  </si>
  <si>
    <t>№ з/п</t>
  </si>
  <si>
    <t>А</t>
  </si>
  <si>
    <t>Найменування показників</t>
  </si>
  <si>
    <t>Б</t>
  </si>
  <si>
    <t>Надійшло до апеляційних та місцевих судів (І інстанція) (усього)</t>
  </si>
  <si>
    <t>Надійшло до  апеляційних судів за апеляційними скаргами (усього)</t>
  </si>
  <si>
    <t>у тому числі</t>
  </si>
  <si>
    <t xml:space="preserve">Надійшло до  апеляційних судів клопотань про надання дозволу на проведення негласної слідчої (розшукової) дії </t>
  </si>
  <si>
    <t>Надійшло до місцевих та апеляційних судів заяв про перегляд судових рішень за нововиявленими (виключними) обставинами (усього)</t>
  </si>
  <si>
    <t>справ і матеріалів кримінального судочинства</t>
  </si>
  <si>
    <t xml:space="preserve">справ і матеріалів адміністративного судочинства </t>
  </si>
  <si>
    <t>справ і матеріалів цивільного судочинства</t>
  </si>
  <si>
    <t>справ і матеріалів про адміністративні правопорушення</t>
  </si>
  <si>
    <t>справ і матеріалів господарського судочинства</t>
  </si>
  <si>
    <t>кримінальних справ та матеріалів</t>
  </si>
  <si>
    <t>адміністративних справ та матеріалів</t>
  </si>
  <si>
    <t>цивільних справ та матеріалів</t>
  </si>
  <si>
    <t>господарських справ та матеріалів</t>
  </si>
  <si>
    <t xml:space="preserve">справ про адміністративні правопорушення </t>
  </si>
  <si>
    <t>адміністративного судочинства</t>
  </si>
  <si>
    <t>господарського судочинства</t>
  </si>
  <si>
    <t>кримінального судочинства</t>
  </si>
  <si>
    <t>цивільного судочинства</t>
  </si>
  <si>
    <t>місцеві загальні</t>
  </si>
  <si>
    <t>Усього</t>
  </si>
  <si>
    <t>з них</t>
  </si>
  <si>
    <t>у тому числі справ</t>
  </si>
  <si>
    <t>окружні адміністративні</t>
  </si>
  <si>
    <t>апеляційні адміністративні</t>
  </si>
  <si>
    <t>апеляційні загальні</t>
  </si>
  <si>
    <t>місцеві господарські</t>
  </si>
  <si>
    <t>апеляційні господарські</t>
  </si>
  <si>
    <t>усього</t>
  </si>
  <si>
    <t xml:space="preserve">місцеві загальні  </t>
  </si>
  <si>
    <t>Таблиця 1</t>
  </si>
  <si>
    <t>Динаміка, %</t>
  </si>
  <si>
    <t>Кількість розглянутих апеляційними та місцевими судами справ та матеріалів</t>
  </si>
  <si>
    <t>(з постановленням вироку, ухваленням рішення, постанови, ухвали)</t>
  </si>
  <si>
    <t xml:space="preserve">Розглянуто апеляційними та місцевими судами 
(І інстанція) (усього)  </t>
  </si>
  <si>
    <t>Розглянуто апеляційними судами за апеляційними скаргами (усього)</t>
  </si>
  <si>
    <t xml:space="preserve">Розглянуто клопотань про надання дозволу на проведення негласної слідчої (розшукової) дії </t>
  </si>
  <si>
    <t>Розглянуто заяв про перегляд судових рішень за нововиявленими (виключними) обставинами (усього)</t>
  </si>
  <si>
    <t>Таблиця 2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</si>
  <si>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</si>
  <si>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</si>
  <si>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</si>
  <si>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</si>
  <si>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</si>
  <si>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</si>
  <si>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</si>
  <si>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</si>
  <si>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</si>
  <si>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</si>
  <si>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</si>
  <si>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</si>
  <si>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</si>
  <si>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</si>
  <si>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</si>
  <si>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</si>
  <si>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</si>
  <si>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</si>
  <si>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</si>
  <si>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</si>
  <si>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</si>
  <si>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</si>
  <si>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</si>
  <si>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</si>
  <si>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</si>
  <si>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</si>
  <si>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Область
(регіон)</t>
  </si>
  <si>
    <t>Автономна Республіка Крим</t>
  </si>
  <si>
    <t>Вінницька область</t>
  </si>
  <si>
    <t>Волинська область</t>
  </si>
  <si>
    <t>Дніпропетровська область</t>
  </si>
  <si>
    <t>Донецька область</t>
  </si>
  <si>
    <t>Житомирська область</t>
  </si>
  <si>
    <t>Закарпатська область</t>
  </si>
  <si>
    <t>Запорізька область</t>
  </si>
  <si>
    <t>Івано-Франківська область</t>
  </si>
  <si>
    <t>Київська область</t>
  </si>
  <si>
    <t>Кіровоградська область</t>
  </si>
  <si>
    <t>Луганська область</t>
  </si>
  <si>
    <t>Львівська область</t>
  </si>
  <si>
    <t>Миколаївська область</t>
  </si>
  <si>
    <t>Одеська область</t>
  </si>
  <si>
    <t>Полтавська область</t>
  </si>
  <si>
    <t>Рівненська область</t>
  </si>
  <si>
    <t>Сумська область</t>
  </si>
  <si>
    <t>Тернопільська область</t>
  </si>
  <si>
    <t>Харківська область</t>
  </si>
  <si>
    <t>Херсонська область</t>
  </si>
  <si>
    <t>Хмельницька область</t>
  </si>
  <si>
    <t>Черкаська область</t>
  </si>
  <si>
    <t>Чернівецька область</t>
  </si>
  <si>
    <t>Чернігівська область</t>
  </si>
  <si>
    <t>м. Київ</t>
  </si>
  <si>
    <t>м. Севастополь</t>
  </si>
  <si>
    <t xml:space="preserve">Знаходилось на розгляді </t>
  </si>
  <si>
    <t>Справ і матеріалів кримінального судочинства</t>
  </si>
  <si>
    <t>Справ і матеріалів адміністративного судочинства</t>
  </si>
  <si>
    <t>Справ і матеріалів цивільного судочинства</t>
  </si>
  <si>
    <t>Справ та матеріалів про адміністративні правопорушення</t>
  </si>
  <si>
    <t>УСЬОГО справ і матеріалів</t>
  </si>
  <si>
    <t>Таблиця 3</t>
  </si>
  <si>
    <t>динаміка, %</t>
  </si>
  <si>
    <t>Не розглянуто  на кінець звітного періоду</t>
  </si>
  <si>
    <t>питома вага, %</t>
  </si>
  <si>
    <t>Не розглянуто  на кінець звітного періоду  понад 1 рік</t>
  </si>
  <si>
    <t>Таблиця 4</t>
  </si>
  <si>
    <t>окружні адміністративні суди</t>
  </si>
  <si>
    <t>дина-міка, %</t>
  </si>
  <si>
    <t>апеляційні адміністративні суди</t>
  </si>
  <si>
    <t>Таблиця 5</t>
  </si>
  <si>
    <t>місцеві господарські суди</t>
  </si>
  <si>
    <t>апеляційні господарські суди</t>
  </si>
  <si>
    <t>Таблиця 6</t>
  </si>
  <si>
    <t xml:space="preserve">Справи зі спорів </t>
  </si>
  <si>
    <t xml:space="preserve">  забезпечення реалізації громадянами права голосу на виборах і референдума</t>
  </si>
  <si>
    <t xml:space="preserve">  забезпечення реалізації конституційних прав особи, а також реалізації статусу депутата представницького органу влади, організації діяльності цих органів</t>
  </si>
  <si>
    <t xml:space="preserve">  забезпечення громадського порядку та безпеки</t>
  </si>
  <si>
    <t xml:space="preserve">  реалізації державної політики у сфері освіти, науки, культури та спорту </t>
  </si>
  <si>
    <t xml:space="preserve">  забезпечення сталого розвитку населених пунктів та землекористування</t>
  </si>
  <si>
    <t xml:space="preserve">  охорони навколишнього природного середовища</t>
  </si>
  <si>
    <t xml:space="preserve">  реалізації податкової політики та за зверненнями податкових органів</t>
  </si>
  <si>
    <t xml:space="preserve">  реалізації публічної політики у сферах зайнятості населення та соціального захисту громадян</t>
  </si>
  <si>
    <t xml:space="preserve">  забезпечення юстиції</t>
  </si>
  <si>
    <t xml:space="preserve"> з відносин публічної служби</t>
  </si>
  <si>
    <t xml:space="preserve"> інші адміністративні справи</t>
  </si>
  <si>
    <t>УСЬОГО</t>
  </si>
  <si>
    <t>Знаходилося в провадженні справ</t>
  </si>
  <si>
    <t>місцеві загальні суди</t>
  </si>
  <si>
    <t>питома вага
%*</t>
  </si>
  <si>
    <t>х</t>
  </si>
  <si>
    <t xml:space="preserve">усього </t>
  </si>
  <si>
    <t>Дина-міка, %</t>
  </si>
  <si>
    <t>Закінчено провадження у справах (усього)</t>
  </si>
  <si>
    <t>окружні адмініст-ративні суди</t>
  </si>
  <si>
    <t>Відсоток закінчених провадженням справ, %</t>
  </si>
  <si>
    <t>Таблиця 7</t>
  </si>
  <si>
    <t>Види злочинів</t>
  </si>
  <si>
    <t xml:space="preserve">  проти основ національної безпеки України </t>
  </si>
  <si>
    <t xml:space="preserve">  проти життя та здоров’я особи </t>
  </si>
  <si>
    <t xml:space="preserve">  проти волі, честі та гідності особи </t>
  </si>
  <si>
    <t xml:space="preserve">  проти статевої свободи та статевої недоторканності особи</t>
  </si>
  <si>
    <t xml:space="preserve">  проти виборчих, трудових та інших особистих прав і свобод людини і громадянина </t>
  </si>
  <si>
    <t xml:space="preserve">  проти власності </t>
  </si>
  <si>
    <t xml:space="preserve">  у сфері господарської діяльності</t>
  </si>
  <si>
    <t xml:space="preserve">  проти довкілля </t>
  </si>
  <si>
    <t xml:space="preserve">  проти громадської безпеки </t>
  </si>
  <si>
    <t xml:space="preserve">  проти безпеки виробництва</t>
  </si>
  <si>
    <t xml:space="preserve">  проти безпеки руху та експлуатації транспорту </t>
  </si>
  <si>
    <t xml:space="preserve">  проти громадського порядку та моральності </t>
  </si>
  <si>
    <t xml:space="preserve">  у сфері обігу наркотичних засобів, психотропних речовин, їх аналогів або прекурсорів та інші   проти здоров'я населення </t>
  </si>
  <si>
    <t xml:space="preserve">  у сфері охорони державної таємниці, недоторканності державних кордонів, забезпечення призову та мобілізації</t>
  </si>
  <si>
    <t xml:space="preserve">  проти авторитету органів державної влади, органів місцевого самоврядування та об'єднань громадян </t>
  </si>
  <si>
    <t xml:space="preserve">  у сфері використання електронно-обчислювальних машин (комп'ютерів), систем та комп'ютерних мереж і мереж електрозв'язку </t>
  </si>
  <si>
    <t xml:space="preserve">  у сфері службової діяльності та професійної діяльності, пов'язаної з наданням публічних послуг</t>
  </si>
  <si>
    <t xml:space="preserve">  проти правосуддя </t>
  </si>
  <si>
    <t xml:space="preserve">  проти встановленого порядку несення військової служби (військові)</t>
  </si>
  <si>
    <t xml:space="preserve">  проти миру, безпеки людства та міжнародного правопорядку </t>
  </si>
  <si>
    <t xml:space="preserve">  інші злочини</t>
  </si>
  <si>
    <t xml:space="preserve">Закінчено провадження у справах </t>
  </si>
  <si>
    <t>Таблиця 8</t>
  </si>
  <si>
    <t>Розглянуто з постановленням вироку</t>
  </si>
  <si>
    <t>Категорії справ</t>
  </si>
  <si>
    <t>Справи наказного провадження</t>
  </si>
  <si>
    <t>Справи позовного провадження, з них</t>
  </si>
  <si>
    <t xml:space="preserve">Спори про право власності та інші речові права </t>
  </si>
  <si>
    <t xml:space="preserve">Спори про право інтелектуальної власності </t>
  </si>
  <si>
    <t xml:space="preserve">Спори, що виникають із договорів </t>
  </si>
  <si>
    <t>Спори про недоговірні зобов"язання</t>
  </si>
  <si>
    <t>Спори про спадкове право</t>
  </si>
  <si>
    <t>Спори про захист немайнових прав фізичних осіб</t>
  </si>
  <si>
    <t xml:space="preserve">Спори, що виникають із житлових правовідносин </t>
  </si>
  <si>
    <t xml:space="preserve">Спори, що виникають із земельних правовідносин </t>
  </si>
  <si>
    <t xml:space="preserve">Спори, що виникають із сімейних правовідносин </t>
  </si>
  <si>
    <t xml:space="preserve">Спори, що виникають із трудових правовідносин </t>
  </si>
  <si>
    <t>Спори, пов’язані із застосуванням Закону України ”Про захист прав споживачів”</t>
  </si>
  <si>
    <t>Звільнення майна з-під арешту (виключення майна з опису)</t>
  </si>
  <si>
    <t>Інші позовного провадження</t>
  </si>
  <si>
    <t>Справи окремого провадження</t>
  </si>
  <si>
    <t>Таблиця 9</t>
  </si>
  <si>
    <t>Розглянуто із задоволенням позову (заяви)</t>
  </si>
  <si>
    <t>Договірні зобов'язання</t>
  </si>
  <si>
    <t>Недоговірні зобов’язання</t>
  </si>
  <si>
    <t>Обіг цінних паперів</t>
  </si>
  <si>
    <t>Корпоративні відносини</t>
  </si>
  <si>
    <t>Земельні відносини</t>
  </si>
  <si>
    <t>Захист права власності</t>
  </si>
  <si>
    <t>Захист прав на об’єкти інтелектуальної власності</t>
  </si>
  <si>
    <t>Застосування природоохоронного законодавства</t>
  </si>
  <si>
    <t>Застосування антимонопольного законодавства</t>
  </si>
  <si>
    <t>Інші спори</t>
  </si>
  <si>
    <t>Справи про  банкрутство</t>
  </si>
  <si>
    <t>Таблиця 10</t>
  </si>
  <si>
    <t>Види правопорушень</t>
  </si>
  <si>
    <t xml:space="preserve">у галузі охорони праці і здоров’я населення  </t>
  </si>
  <si>
    <t xml:space="preserve">які посягають на власність  </t>
  </si>
  <si>
    <t xml:space="preserve">у сфері охорони природи, використання природних ресурсів, охорони культурної спадщини  </t>
  </si>
  <si>
    <t xml:space="preserve">у промисловості, будівництві та у сфері використання паливно-енергетичних ресурсів  </t>
  </si>
  <si>
    <t xml:space="preserve">у сільському господарстві, порушення ветеринарно-санітарних правил  </t>
  </si>
  <si>
    <t xml:space="preserve">на транспорті, в галузі шляхового господарства і зв’язку  </t>
  </si>
  <si>
    <t xml:space="preserve">у галузі житлових прав громадян, житлово-комунального господарства та благоустрою     </t>
  </si>
  <si>
    <t xml:space="preserve">у галузі торгівлі, громадського харчування, сфері послуг, в галузі фінансів і підприємницькій діяльності  </t>
  </si>
  <si>
    <t xml:space="preserve">у галузі стандартизаці, якості продукції, метрології та сертифікації  </t>
  </si>
  <si>
    <t xml:space="preserve">пов’язані з корупцією  </t>
  </si>
  <si>
    <t xml:space="preserve">військові    </t>
  </si>
  <si>
    <t xml:space="preserve">які посягають на громадський порядок і громадську безпеку  </t>
  </si>
  <si>
    <t xml:space="preserve">які посягають на встановлений порядок управління   </t>
  </si>
  <si>
    <t xml:space="preserve">які посягають на здійснення народного волевиявлення та встановлений порядок його забезпечення  </t>
  </si>
  <si>
    <t>справи про порушення митних правил</t>
  </si>
  <si>
    <t>інші, передбачені  законодавчими чи нормативними актами</t>
  </si>
  <si>
    <t>Таблиця 11</t>
  </si>
  <si>
    <t>Розглянуто про накладення адміністративного стягнення</t>
  </si>
  <si>
    <t>попередження</t>
  </si>
  <si>
    <t>штраф</t>
  </si>
  <si>
    <t>оплатне вилучення предмета</t>
  </si>
  <si>
    <t>конфіскація предмета, грошей</t>
  </si>
  <si>
    <t>позбавлення спеціального права</t>
  </si>
  <si>
    <t>громадські роботи</t>
  </si>
  <si>
    <t>суспільно корисні роботи</t>
  </si>
  <si>
    <t>виправні роботи</t>
  </si>
  <si>
    <t>адміністра-тивний арешт</t>
  </si>
  <si>
    <t>арешт з утриманням  на гауптвахті</t>
  </si>
  <si>
    <t xml:space="preserve">інші види </t>
  </si>
  <si>
    <t xml:space="preserve">Перебувало в провадженні кримінальних проваджень (справ) </t>
  </si>
  <si>
    <t xml:space="preserve">надійшло кримінальних проваджень (справ) </t>
  </si>
  <si>
    <t>Кількість осіб, провадження щодо яких перебували в  суді</t>
  </si>
  <si>
    <t>у т.ч. за вчинення злочину у складі організованої групи або злочинної організації</t>
  </si>
  <si>
    <t>Розглянуто кримінальних проваджень (справ)</t>
  </si>
  <si>
    <t>із постановленням вироку</t>
  </si>
  <si>
    <t>Кількість потерпілих осіб</t>
  </si>
  <si>
    <t>Вік потерпілих осіб</t>
  </si>
  <si>
    <t>Кількість фізичних осіб, яким заподіяно шкоди</t>
  </si>
  <si>
    <t xml:space="preserve">Моральної та матеріальної шкоди заподіяно на суму, грн </t>
  </si>
  <si>
    <t>За судовими рішеннями, що набрали законної сили</t>
  </si>
  <si>
    <t xml:space="preserve">Кількість засуджених осіб </t>
  </si>
  <si>
    <t>громадян України</t>
  </si>
  <si>
    <t>громадян іншої держави</t>
  </si>
  <si>
    <t xml:space="preserve">Кількість виправданих осіб </t>
  </si>
  <si>
    <t>Кількість засуджених осіб, до яких застосовано покарання</t>
  </si>
  <si>
    <t>довічне позбавлення волі</t>
  </si>
  <si>
    <t>позбавлення волі на певний строк</t>
  </si>
  <si>
    <t>обмеження волі</t>
  </si>
  <si>
    <t>тримання в дисциплінарному батальйоні</t>
  </si>
  <si>
    <t>арешт</t>
  </si>
  <si>
    <t>службове обмеження для військовослужбовців</t>
  </si>
  <si>
    <t>позбавлення права займати певні посади або займатися певною діяльністю</t>
  </si>
  <si>
    <t>інші міри покарання</t>
  </si>
  <si>
    <t>Додаткові покарання</t>
  </si>
  <si>
    <t>Кількість осіб, яких звільнено від покарання</t>
  </si>
  <si>
    <t>з випробуванням</t>
  </si>
  <si>
    <t xml:space="preserve">внаслідок акта амністії  </t>
  </si>
  <si>
    <t>з інших підстав</t>
  </si>
  <si>
    <t xml:space="preserve"> до 2 років включно</t>
  </si>
  <si>
    <t xml:space="preserve"> до 5 років включно</t>
  </si>
  <si>
    <t xml:space="preserve"> до 10 років включно</t>
  </si>
  <si>
    <t xml:space="preserve"> понад 10 років </t>
  </si>
  <si>
    <t>конфіскація майна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</si>
  <si>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</si>
  <si>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 або кваліфікаційного класу</t>
  </si>
  <si>
    <t>чоловіки</t>
  </si>
  <si>
    <t>жінки</t>
  </si>
  <si>
    <t>до 18 років</t>
  </si>
  <si>
    <t>з них дівчаток</t>
  </si>
  <si>
    <t>від 18 років і старше</t>
  </si>
  <si>
    <t>життю</t>
  </si>
  <si>
    <t>здоров’ю</t>
  </si>
  <si>
    <t>матеріальної та моральної шкоди</t>
  </si>
  <si>
    <t xml:space="preserve">фізичним особам </t>
  </si>
  <si>
    <t>Статті Кримінального кодексу України</t>
  </si>
  <si>
    <t>види злочинів</t>
  </si>
  <si>
    <t>109-447</t>
  </si>
  <si>
    <t>торгівля людьми</t>
  </si>
  <si>
    <t>расова нетерп.</t>
  </si>
  <si>
    <t>тероризм</t>
  </si>
  <si>
    <t>Таблиця 12</t>
  </si>
  <si>
    <t>наркотики</t>
  </si>
  <si>
    <t xml:space="preserve">305-327 </t>
  </si>
  <si>
    <t>службові</t>
  </si>
  <si>
    <t>364-370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</si>
  <si>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</si>
  <si>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</si>
  <si>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</si>
  <si>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</si>
  <si>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</si>
  <si>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</si>
  <si>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</si>
  <si>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І.-Франківська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</si>
  <si>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</si>
  <si>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</si>
  <si>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</si>
  <si>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</si>
  <si>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</si>
  <si>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</si>
  <si>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</si>
  <si>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</si>
  <si>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</si>
  <si>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</si>
  <si>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</si>
  <si>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</si>
  <si>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</si>
  <si>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</si>
  <si>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</si>
  <si>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</si>
  <si>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*% – питома вага від числа засуджених, виправданих осіб місцевими судами</t>
  </si>
  <si>
    <t>Кількість засуджених, виправданих осіб місцевими судами</t>
  </si>
  <si>
    <t>Кількість осіб, щодо яких скасовано вироки</t>
  </si>
  <si>
    <t>абс.</t>
  </si>
  <si>
    <t>% питома вага*</t>
  </si>
  <si>
    <t>Кількість осіб, щодо яких змінено вироки</t>
  </si>
  <si>
    <t>Усього                                                                     скасовано та змінено вироків</t>
  </si>
  <si>
    <t>Таблиця 13</t>
  </si>
  <si>
    <t>Результати перегляду апеляційними судами</t>
  </si>
  <si>
    <t>ухвал  місцевих судів у кримінальних провадженнях</t>
  </si>
  <si>
    <t>АР Крим</t>
  </si>
  <si>
    <t xml:space="preserve">        * % – від кількості осіб, щодо яких винесено ухвали</t>
  </si>
  <si>
    <t>Усього осіб, щодо яких винесено ухвалу (крім ухвал слідчих суддів)</t>
  </si>
  <si>
    <t xml:space="preserve">Кількість осіб, щодо яких ухвалу </t>
  </si>
  <si>
    <t xml:space="preserve">скасовано </t>
  </si>
  <si>
    <t>змінено</t>
  </si>
  <si>
    <t xml:space="preserve">усього скасовано, змінено </t>
  </si>
  <si>
    <t>Усього ухвал винесено слідчим суддею місцевого загального суду</t>
  </si>
  <si>
    <t>Таблиця 14</t>
  </si>
  <si>
    <t>у справах про злочини, вчинені неповнолітніми</t>
  </si>
  <si>
    <t>* % – від числа засуджених, виправданих неповнолітніх осіб</t>
  </si>
  <si>
    <t>Кількість засуджених, виправданих неповнолітніх осіб</t>
  </si>
  <si>
    <t>Скасовано вироків</t>
  </si>
  <si>
    <t>%  питома вага*</t>
  </si>
  <si>
    <t>Змінено вироків</t>
  </si>
  <si>
    <t xml:space="preserve"> Усього скасовано та змінено вироків </t>
  </si>
  <si>
    <t>Таблиця 15</t>
  </si>
  <si>
    <t>Якість розгляду адміністративних справ місцевими загальними судами</t>
  </si>
  <si>
    <t>Скасовано та змінено апеляційними судами постанов місцевих загальних судів</t>
  </si>
  <si>
    <t>*% – від числа справ, розглянутих місцевими судами з прийняттям рішення (постанови)</t>
  </si>
  <si>
    <t>Розглянуто справ місцевими судами з прийняттям рішення (постанови)</t>
  </si>
  <si>
    <t>Усього скасовано рішень (постанов) суду</t>
  </si>
  <si>
    <t>Усього змінено рішень (постанов) суду</t>
  </si>
  <si>
    <t>УСЬОГО скасовано та змінено рішень (постанов) суду</t>
  </si>
  <si>
    <t>Таблиця 16</t>
  </si>
  <si>
    <t>Якість розгляду адміністративних справ окружними адміністративними судами</t>
  </si>
  <si>
    <t>Скасовано та змінено апеляційними адміністративними судами рішень (постанов) окружних адміністративних судів</t>
  </si>
  <si>
    <t>*% – від числа справ, розглянутих місцевими судами з прийняттям постанови</t>
  </si>
  <si>
    <t>Розглянуто справ окружними адміністративними судами з прийняттям рішення (постанови)</t>
  </si>
  <si>
    <t>Таблиця 17</t>
  </si>
  <si>
    <t>Результати перегляду апеляційними судами ухвал
місцевих загальних судів в адміністративних справах</t>
  </si>
  <si>
    <t>Скасовано та змінено апеляційними судами ухвал місцевих загальних судів</t>
  </si>
  <si>
    <t>*% – від числа справ, розглянутих місцевими судами з прийняттям ухвали</t>
  </si>
  <si>
    <t>Кількість постановлених ухвал місцевими загальними судами</t>
  </si>
  <si>
    <t>Усього скасовано ухвал суду</t>
  </si>
  <si>
    <t>Усього змінено ухвал суду</t>
  </si>
  <si>
    <t>УСЬОГО скасовано та змінено ухвал суду</t>
  </si>
  <si>
    <t>Таблиця 18</t>
  </si>
  <si>
    <t>Результати перегляду апеляційними судами ухвал
окружних адміністративних судів</t>
  </si>
  <si>
    <t>Скасовано та змінено апеляційними судами ухвал окружних адміністративних судів</t>
  </si>
  <si>
    <t>Кількість постановлених ухвал окружними адміністративними судами</t>
  </si>
  <si>
    <t>Таблиця 19</t>
  </si>
  <si>
    <t>АРК</t>
  </si>
  <si>
    <t>* - до числа рішень, винесених місцевими господарськими судами</t>
  </si>
  <si>
    <t xml:space="preserve">Розглянуто місцевими господарськими судами справ </t>
  </si>
  <si>
    <t>Переглянуто справ апеляційним судом</t>
  </si>
  <si>
    <t xml:space="preserve">Усього </t>
  </si>
  <si>
    <t>%,
 питома вага*</t>
  </si>
  <si>
    <t>з  них</t>
  </si>
  <si>
    <t>кількість справ, за якими змінено та скасовано судові акти</t>
  </si>
  <si>
    <t>Таблиця 20</t>
  </si>
  <si>
    <t>плюс гр10 Розділу 3</t>
  </si>
  <si>
    <t>плюс гр9 Розділу 3</t>
  </si>
  <si>
    <t>Розглянуто справ місцевими загальними судами</t>
  </si>
  <si>
    <t>Оскаржено</t>
  </si>
  <si>
    <t>Скасовано</t>
  </si>
  <si>
    <t>Змінено</t>
  </si>
  <si>
    <t>Таблиця 21</t>
  </si>
  <si>
    <t xml:space="preserve">Результати перегляду апеляційними судами рішень у цивільних справах,
постановлених місцевими загальними судами </t>
  </si>
  <si>
    <t>*% – від числа справ, розглянутих місцевими судами з ухваленням  рішення</t>
  </si>
  <si>
    <t>Розглянуто справ місцевими судами з постановленням рішення</t>
  </si>
  <si>
    <t>Усього скасовано рішень суду</t>
  </si>
  <si>
    <t>Усього змінено рішень суду</t>
  </si>
  <si>
    <t>УСЬОГО скасовано та змінено рішень суду</t>
  </si>
  <si>
    <t>Таблиця 22</t>
  </si>
  <si>
    <t xml:space="preserve">Результати перегляду апеляційними судами ухвал у цивільних справах,
постановлених місцевими загальними судами </t>
  </si>
  <si>
    <t>**- % від числа постановлених ухвал місцевими судами</t>
  </si>
  <si>
    <t>Кількість постановлених ухвал місцевими судами</t>
  </si>
  <si>
    <t>За результатами перегляду ухвал</t>
  </si>
  <si>
    <t>скасовано</t>
  </si>
  <si>
    <t>питома вага %*</t>
  </si>
  <si>
    <t>Усього скасовано та змінено</t>
  </si>
  <si>
    <t>Таблиця 23</t>
  </si>
  <si>
    <t>Кількість суддів відповідно до наказу ДСА України</t>
  </si>
  <si>
    <t xml:space="preserve">Надходження справ і матеріалів до місцевих загальних судів </t>
  </si>
  <si>
    <t>Таблиця 24</t>
  </si>
  <si>
    <t>Середньомісячне надходження справ і матеріалів на одного суддю місцевого загального суду</t>
  </si>
  <si>
    <t xml:space="preserve">Надходження справ і матеріалів </t>
  </si>
  <si>
    <t>Середньомісячне надходження справ і матеріалів на одного суддю</t>
  </si>
  <si>
    <t>Таблиця 25</t>
  </si>
  <si>
    <t>Суди</t>
  </si>
  <si>
    <t xml:space="preserve">апеляційні суди </t>
  </si>
  <si>
    <t xml:space="preserve">Вінницький  </t>
  </si>
  <si>
    <t xml:space="preserve">Волинський  </t>
  </si>
  <si>
    <t xml:space="preserve">Дніпровський  </t>
  </si>
  <si>
    <t xml:space="preserve">Донецький  </t>
  </si>
  <si>
    <t xml:space="preserve">Житомирський  </t>
  </si>
  <si>
    <t xml:space="preserve">Закарпатський  </t>
  </si>
  <si>
    <t xml:space="preserve">Запорізький  </t>
  </si>
  <si>
    <t xml:space="preserve">Івано-Франківський  </t>
  </si>
  <si>
    <t xml:space="preserve">Київський  </t>
  </si>
  <si>
    <t xml:space="preserve">Кропивницький  </t>
  </si>
  <si>
    <t xml:space="preserve">Луганський  </t>
  </si>
  <si>
    <t xml:space="preserve">Львівський  </t>
  </si>
  <si>
    <t xml:space="preserve">Миколаївський  </t>
  </si>
  <si>
    <t xml:space="preserve">Одеський  </t>
  </si>
  <si>
    <t xml:space="preserve">Полтавський  </t>
  </si>
  <si>
    <t xml:space="preserve">Рівненський  </t>
  </si>
  <si>
    <t xml:space="preserve">Сумський  </t>
  </si>
  <si>
    <t xml:space="preserve">Тернопільський  </t>
  </si>
  <si>
    <t xml:space="preserve">Харківський  </t>
  </si>
  <si>
    <t xml:space="preserve">Херсонський  </t>
  </si>
  <si>
    <t xml:space="preserve">Хмельницький  </t>
  </si>
  <si>
    <t>АС  Черкаській області</t>
  </si>
  <si>
    <t xml:space="preserve">Чернівецький  </t>
  </si>
  <si>
    <t xml:space="preserve">Чернігівський  </t>
  </si>
  <si>
    <t xml:space="preserve">апеляційні адміністративні суди </t>
  </si>
  <si>
    <t>Перший (м. Донецьк)</t>
  </si>
  <si>
    <t>Другий (м. Харків)</t>
  </si>
  <si>
    <t>Третій (м. Дніпро)</t>
  </si>
  <si>
    <t>П'ятий  (м. Одеса)</t>
  </si>
  <si>
    <t>Шостий  (м. Київ)</t>
  </si>
  <si>
    <t>Сьомий  (м. Вінниця)</t>
  </si>
  <si>
    <t>Восьмий  (м. Львів)</t>
  </si>
  <si>
    <t>Житомирский*</t>
  </si>
  <si>
    <t xml:space="preserve">апеляційні господарські суди </t>
  </si>
  <si>
    <t>Західний  (м.Львів)</t>
  </si>
  <si>
    <t>Південно-західний  (м.Одеса)</t>
  </si>
  <si>
    <t xml:space="preserve">Північний  (м. Київ) </t>
  </si>
  <si>
    <t>Північно-західний  (м. Рівне)</t>
  </si>
  <si>
    <t>Східний  (м. Харків)</t>
  </si>
  <si>
    <t>Центральний  (м. Дніпро)</t>
  </si>
  <si>
    <t xml:space="preserve">Донецький* </t>
  </si>
  <si>
    <t>Суди здійснювали правосуддя до жовтня 2018 року</t>
  </si>
  <si>
    <t>2018</t>
  </si>
  <si>
    <t>Середньо-місячне надходження справ і матеріалів на одного суддю</t>
  </si>
  <si>
    <t>Черкаський</t>
  </si>
  <si>
    <t>2019</t>
  </si>
  <si>
    <t>Таблиця 26</t>
  </si>
  <si>
    <r>
      <t>258-258</t>
    </r>
    <r>
      <rPr>
        <b/>
        <vertAlign val="superscript"/>
        <sz val="9"/>
        <rFont val="Times New Roman"/>
        <family val="1"/>
        <charset val="204"/>
      </rPr>
      <t>5</t>
    </r>
  </si>
  <si>
    <t xml:space="preserve">  реалізації державної політики у сфері економіки та реалізації публічної фінансової політики</t>
  </si>
  <si>
    <t>примусового виконання судових рішень і рішень інших органів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</si>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</sst>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,##0.0"/>
  </numFmts>
  <fonts count="38" x14ac:knownFonts="1">
    <font>
      <sz val="10"/>
      <name val="Arial"/>
    </font>
    <font>
      <sz val="10"/>
      <name val="Arial Cyr"/>
      <charset val="204"/>
    </font>
    <font>
      <b/>
      <sz val="14"/>
      <color indexed="8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color indexed="9"/>
      <name val="Times New Roman"/>
      <family val="1"/>
      <charset val="204"/>
    </font>
    <font>
      <sz val="14"/>
      <name val="Times New Roman"/>
      <family val="1"/>
      <charset val="204"/>
    </font>
    <font>
      <b/>
      <sz val="7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vertAlign val="superscript"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1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67">
    <xf numFmtId="0" fontId="1" fillId="0" borderId="0" xfId="0" applyFont="1"/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vertical="center"/>
    </xf>
    <xf numFmtId="0" fontId="3" fillId="0" borderId="3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wrapText="1"/>
    </xf>
    <xf numFmtId="0" fontId="4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/>
    <xf numFmtId="0" fontId="7" fillId="0" borderId="4" xfId="0" applyNumberFormat="1" applyFont="1" applyFill="1" applyBorder="1" applyAlignment="1" applyProtection="1">
      <alignment horizont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13" fillId="0" borderId="4" xfId="0" applyNumberFormat="1" applyFont="1" applyFill="1" applyBorder="1" applyAlignment="1" applyProtection="1">
      <alignment horizontal="center"/>
    </xf>
    <xf numFmtId="0" fontId="9" fillId="0" borderId="1" xfId="0" applyNumberFormat="1" applyFont="1" applyFill="1" applyBorder="1" applyAlignment="1" applyProtection="1">
      <alignment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/>
    </xf>
    <xf numFmtId="0" fontId="7" fillId="0" borderId="4" xfId="0" applyNumberFormat="1" applyFont="1" applyFill="1" applyBorder="1" applyAlignment="1" applyProtection="1">
      <alignment horizontal="center" vertical="center"/>
    </xf>
    <xf numFmtId="3" fontId="9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9" fillId="0" borderId="1" xfId="0" applyNumberFormat="1" applyFont="1" applyFill="1" applyBorder="1" applyAlignment="1" applyProtection="1">
      <alignment vertical="center"/>
    </xf>
    <xf numFmtId="3" fontId="12" fillId="0" borderId="1" xfId="0" applyNumberFormat="1" applyFont="1" applyFill="1" applyBorder="1" applyAlignment="1" applyProtection="1">
      <alignment vertical="center"/>
    </xf>
    <xf numFmtId="3" fontId="1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/>
    </xf>
    <xf numFmtId="1" fontId="15" fillId="0" borderId="3" xfId="0" applyNumberFormat="1" applyFont="1" applyFill="1" applyBorder="1" applyAlignment="1" applyProtection="1"/>
    <xf numFmtId="4" fontId="9" fillId="0" borderId="1" xfId="0" applyNumberFormat="1" applyFont="1" applyFill="1" applyBorder="1" applyAlignment="1" applyProtection="1">
      <alignment horizontal="right" vertical="center" wrapText="1"/>
    </xf>
    <xf numFmtId="0" fontId="9" fillId="0" borderId="1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horizontal="right"/>
    </xf>
    <xf numFmtId="0" fontId="9" fillId="0" borderId="3" xfId="0" applyNumberFormat="1" applyFont="1" applyFill="1" applyBorder="1" applyAlignment="1" applyProtection="1">
      <alignment horizontal="left"/>
    </xf>
    <xf numFmtId="0" fontId="3" fillId="0" borderId="4" xfId="0" applyNumberFormat="1" applyFont="1" applyFill="1" applyBorder="1" applyAlignment="1" applyProtection="1"/>
    <xf numFmtId="0" fontId="17" fillId="0" borderId="1" xfId="0" applyNumberFormat="1" applyFont="1" applyFill="1" applyBorder="1" applyAlignment="1" applyProtection="1">
      <alignment horizontal="center" vertical="center" wrapText="1"/>
    </xf>
    <xf numFmtId="49" fontId="17" fillId="0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3" fontId="13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9" fillId="0" borderId="1" xfId="0" applyNumberFormat="1" applyFont="1" applyFill="1" applyBorder="1" applyAlignment="1" applyProtection="1">
      <alignment horizontal="right"/>
    </xf>
    <xf numFmtId="1" fontId="13" fillId="0" borderId="1" xfId="0" applyNumberFormat="1" applyFont="1" applyFill="1" applyBorder="1" applyAlignment="1" applyProtection="1">
      <alignment vertical="center"/>
    </xf>
    <xf numFmtId="3" fontId="9" fillId="0" borderId="1" xfId="0" applyNumberFormat="1" applyFont="1" applyFill="1" applyBorder="1" applyAlignment="1" applyProtection="1">
      <alignment horizontal="center" wrapText="1"/>
    </xf>
    <xf numFmtId="0" fontId="18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9" fillId="0" borderId="3" xfId="0" applyNumberFormat="1" applyFont="1" applyFill="1" applyBorder="1" applyAlignment="1" applyProtection="1"/>
    <xf numFmtId="3" fontId="12" fillId="2" borderId="1" xfId="0" applyNumberFormat="1" applyFont="1" applyFill="1" applyBorder="1" applyAlignment="1" applyProtection="1">
      <alignment horizontal="right" vertical="center"/>
    </xf>
    <xf numFmtId="4" fontId="13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8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3" fillId="2" borderId="1" xfId="0" applyNumberFormat="1" applyFont="1" applyFill="1" applyBorder="1" applyAlignment="1" applyProtection="1">
      <alignment horizontal="center"/>
    </xf>
    <xf numFmtId="0" fontId="19" fillId="2" borderId="1" xfId="0" applyNumberFormat="1" applyFont="1" applyFill="1" applyBorder="1" applyAlignment="1" applyProtection="1">
      <alignment horizontal="left" vertical="distributed"/>
    </xf>
    <xf numFmtId="3" fontId="8" fillId="2" borderId="1" xfId="0" applyNumberFormat="1" applyFont="1" applyFill="1" applyBorder="1" applyAlignment="1" applyProtection="1">
      <alignment horizontal="right" vertical="center"/>
    </xf>
    <xf numFmtId="3" fontId="9" fillId="0" borderId="1" xfId="0" applyNumberFormat="1" applyFont="1" applyFill="1" applyBorder="1" applyAlignment="1" applyProtection="1">
      <alignment horizontal="center"/>
    </xf>
    <xf numFmtId="3" fontId="13" fillId="0" borderId="1" xfId="0" applyNumberFormat="1" applyFont="1" applyFill="1" applyBorder="1" applyAlignment="1" applyProtection="1">
      <alignment vertical="center" wrapText="1"/>
      <protection locked="0"/>
    </xf>
    <xf numFmtId="0" fontId="9" fillId="0" borderId="1" xfId="0" applyNumberFormat="1" applyFont="1" applyFill="1" applyBorder="1" applyAlignment="1" applyProtection="1">
      <alignment vertical="center"/>
    </xf>
    <xf numFmtId="4" fontId="13" fillId="0" borderId="1" xfId="0" applyNumberFormat="1" applyFont="1" applyFill="1" applyBorder="1" applyAlignment="1" applyProtection="1">
      <alignment vertical="center" wrapText="1"/>
      <protection locked="0"/>
    </xf>
    <xf numFmtId="0" fontId="9" fillId="0" borderId="5" xfId="0" applyNumberFormat="1" applyFont="1" applyFill="1" applyBorder="1" applyAlignment="1" applyProtection="1">
      <alignment vertical="center"/>
    </xf>
    <xf numFmtId="0" fontId="9" fillId="0" borderId="6" xfId="0" applyNumberFormat="1" applyFont="1" applyFill="1" applyBorder="1" applyAlignment="1" applyProtection="1">
      <alignment vertical="center"/>
    </xf>
    <xf numFmtId="0" fontId="9" fillId="0" borderId="7" xfId="0" applyNumberFormat="1" applyFont="1" applyFill="1" applyBorder="1" applyAlignment="1" applyProtection="1">
      <alignment vertical="center"/>
    </xf>
    <xf numFmtId="4" fontId="8" fillId="2" borderId="1" xfId="0" applyNumberFormat="1" applyFont="1" applyFill="1" applyBorder="1" applyAlignment="1" applyProtection="1">
      <alignment vertical="center" wrapText="1"/>
      <protection locked="0"/>
    </xf>
    <xf numFmtId="1" fontId="9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4" xfId="0" applyNumberFormat="1" applyFont="1" applyFill="1" applyBorder="1" applyAlignment="1" applyProtection="1"/>
    <xf numFmtId="0" fontId="12" fillId="2" borderId="1" xfId="0" applyNumberFormat="1" applyFont="1" applyFill="1" applyBorder="1" applyAlignment="1" applyProtection="1">
      <alignment horizontal="center" vertical="center" wrapText="1"/>
    </xf>
    <xf numFmtId="0" fontId="12" fillId="2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3" fontId="9" fillId="0" borderId="1" xfId="0" applyNumberFormat="1" applyFont="1" applyFill="1" applyBorder="1" applyAlignment="1" applyProtection="1">
      <alignment horizontal="right" vertical="center" wrapText="1"/>
    </xf>
    <xf numFmtId="3" fontId="9" fillId="0" borderId="1" xfId="0" applyNumberFormat="1" applyFont="1" applyFill="1" applyBorder="1" applyAlignment="1" applyProtection="1">
      <alignment horizontal="right" vertical="center"/>
    </xf>
    <xf numFmtId="0" fontId="13" fillId="2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wrapText="1"/>
    </xf>
    <xf numFmtId="3" fontId="8" fillId="2" borderId="1" xfId="0" applyNumberFormat="1" applyFont="1" applyFill="1" applyBorder="1" applyAlignment="1" applyProtection="1">
      <alignment horizontal="center" vertical="center" wrapText="1"/>
    </xf>
    <xf numFmtId="4" fontId="9" fillId="0" borderId="1" xfId="0" applyNumberFormat="1" applyFont="1" applyFill="1" applyBorder="1" applyAlignment="1" applyProtection="1">
      <alignment horizontal="right" vertical="center"/>
    </xf>
    <xf numFmtId="4" fontId="9" fillId="2" borderId="1" xfId="0" applyNumberFormat="1" applyFont="1" applyFill="1" applyBorder="1" applyAlignment="1" applyProtection="1">
      <alignment horizontal="right" vertical="center"/>
    </xf>
    <xf numFmtId="0" fontId="21" fillId="0" borderId="1" xfId="0" applyNumberFormat="1" applyFont="1" applyFill="1" applyBorder="1" applyAlignment="1" applyProtection="1">
      <alignment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4" fontId="12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12" fillId="2" borderId="1" xfId="0" applyNumberFormat="1" applyFont="1" applyFill="1" applyBorder="1" applyAlignment="1" applyProtection="1">
      <alignment horizontal="right" vertical="center" wrapText="1"/>
    </xf>
    <xf numFmtId="4" fontId="12" fillId="2" borderId="1" xfId="0" applyNumberFormat="1" applyFont="1" applyFill="1" applyBorder="1" applyAlignment="1" applyProtection="1">
      <alignment horizontal="right" vertical="center" wrapText="1"/>
    </xf>
    <xf numFmtId="4" fontId="12" fillId="2" borderId="1" xfId="0" applyNumberFormat="1" applyFont="1" applyFill="1" applyBorder="1" applyAlignment="1" applyProtection="1">
      <alignment horizontal="right"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righ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3" fontId="9" fillId="0" borderId="1" xfId="0" applyNumberFormat="1" applyFont="1" applyFill="1" applyBorder="1" applyAlignment="1" applyProtection="1">
      <alignment vertical="center" wrapText="1"/>
    </xf>
    <xf numFmtId="4" fontId="9" fillId="2" borderId="1" xfId="0" applyNumberFormat="1" applyFont="1" applyFill="1" applyBorder="1" applyAlignment="1" applyProtection="1">
      <alignment vertical="center"/>
    </xf>
    <xf numFmtId="1" fontId="18" fillId="0" borderId="2" xfId="0" applyNumberFormat="1" applyFont="1" applyFill="1" applyBorder="1" applyAlignment="1" applyProtection="1">
      <alignment horizontal="center" vertical="center"/>
    </xf>
    <xf numFmtId="3" fontId="9" fillId="0" borderId="1" xfId="0" applyNumberFormat="1" applyFont="1" applyFill="1" applyBorder="1" applyAlignment="1" applyProtection="1"/>
    <xf numFmtId="0" fontId="3" fillId="0" borderId="8" xfId="0" applyNumberFormat="1" applyFont="1" applyFill="1" applyBorder="1" applyAlignment="1" applyProtection="1"/>
    <xf numFmtId="0" fontId="9" fillId="0" borderId="4" xfId="0" applyNumberFormat="1" applyFont="1" applyFill="1" applyBorder="1" applyAlignment="1" applyProtection="1">
      <alignment horizontal="center" wrapText="1"/>
    </xf>
    <xf numFmtId="0" fontId="20" fillId="0" borderId="1" xfId="0" applyNumberFormat="1" applyFont="1" applyFill="1" applyBorder="1" applyAlignment="1" applyProtection="1">
      <alignment horizontal="left" vertical="center" wrapText="1"/>
    </xf>
    <xf numFmtId="0" fontId="24" fillId="0" borderId="1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wrapText="1"/>
    </xf>
    <xf numFmtId="2" fontId="18" fillId="0" borderId="0" xfId="0" applyNumberFormat="1" applyFont="1" applyFill="1" applyBorder="1" applyAlignment="1" applyProtection="1"/>
    <xf numFmtId="2" fontId="15" fillId="0" borderId="0" xfId="0" applyNumberFormat="1" applyFont="1" applyFill="1" applyBorder="1" applyAlignment="1" applyProtection="1"/>
    <xf numFmtId="2" fontId="9" fillId="0" borderId="0" xfId="0" applyNumberFormat="1" applyFont="1" applyFill="1" applyBorder="1" applyAlignment="1" applyProtection="1"/>
    <xf numFmtId="0" fontId="9" fillId="0" borderId="4" xfId="0" applyNumberFormat="1" applyFont="1" applyFill="1" applyBorder="1" applyAlignment="1" applyProtection="1">
      <alignment horizontal="center"/>
    </xf>
    <xf numFmtId="0" fontId="9" fillId="0" borderId="1" xfId="0" applyNumberFormat="1" applyFont="1" applyFill="1" applyBorder="1" applyAlignment="1" applyProtection="1">
      <alignment horizontal="center" wrapText="1"/>
    </xf>
    <xf numFmtId="0" fontId="12" fillId="2" borderId="1" xfId="0" applyNumberFormat="1" applyFont="1" applyFill="1" applyBorder="1" applyAlignment="1" applyProtection="1">
      <alignment horizontal="center" vertical="top" wrapText="1"/>
    </xf>
    <xf numFmtId="0" fontId="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2" fillId="2" borderId="1" xfId="0" applyNumberFormat="1" applyFont="1" applyFill="1" applyBorder="1" applyAlignment="1" applyProtection="1">
      <alignment horizontal="left" vertical="center" wrapText="1"/>
      <protection locked="0"/>
    </xf>
    <xf numFmtId="3" fontId="12" fillId="2" borderId="1" xfId="0" applyNumberFormat="1" applyFont="1" applyFill="1" applyBorder="1" applyAlignment="1" applyProtection="1">
      <alignment horizontal="right" vertical="center" wrapText="1"/>
      <protection locked="0"/>
    </xf>
    <xf numFmtId="1" fontId="9" fillId="0" borderId="2" xfId="0" applyNumberFormat="1" applyFont="1" applyFill="1" applyBorder="1" applyAlignment="1" applyProtection="1"/>
    <xf numFmtId="0" fontId="12" fillId="0" borderId="1" xfId="0" applyNumberFormat="1" applyFont="1" applyFill="1" applyBorder="1" applyAlignment="1" applyProtection="1">
      <alignment horizontal="center" vertical="top" wrapText="1"/>
    </xf>
    <xf numFmtId="3" fontId="9" fillId="0" borderId="1" xfId="0" applyNumberFormat="1" applyFont="1" applyFill="1" applyBorder="1" applyAlignment="1" applyProtection="1">
      <alignment horizontal="right" wrapText="1"/>
    </xf>
    <xf numFmtId="0" fontId="24" fillId="2" borderId="1" xfId="0" applyNumberFormat="1" applyFont="1" applyFill="1" applyBorder="1" applyAlignment="1" applyProtection="1">
      <alignment horizontal="center" vertical="top" wrapText="1"/>
    </xf>
    <xf numFmtId="0" fontId="9" fillId="2" borderId="1" xfId="0" applyNumberFormat="1" applyFont="1" applyFill="1" applyBorder="1" applyAlignment="1" applyProtection="1">
      <alignment horizontal="center" wrapText="1"/>
    </xf>
    <xf numFmtId="0" fontId="24" fillId="0" borderId="1" xfId="0" applyNumberFormat="1" applyFont="1" applyFill="1" applyBorder="1" applyAlignment="1" applyProtection="1">
      <alignment horizontal="center" vertical="top" wrapText="1"/>
    </xf>
    <xf numFmtId="0" fontId="13" fillId="0" borderId="0" xfId="0" applyNumberFormat="1" applyFont="1" applyFill="1" applyBorder="1" applyAlignment="1" applyProtection="1"/>
    <xf numFmtId="0" fontId="15" fillId="0" borderId="3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/>
    <xf numFmtId="0" fontId="25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25" fillId="0" borderId="3" xfId="0" applyNumberFormat="1" applyFont="1" applyFill="1" applyBorder="1" applyAlignment="1" applyProtection="1"/>
    <xf numFmtId="3" fontId="9" fillId="0" borderId="1" xfId="0" applyNumberFormat="1" applyFont="1" applyFill="1" applyBorder="1" applyAlignment="1" applyProtection="1">
      <alignment vertical="center" wrapText="1"/>
      <protection locked="0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4" fontId="9" fillId="2" borderId="1" xfId="0" applyNumberFormat="1" applyFont="1" applyFill="1" applyBorder="1" applyAlignment="1" applyProtection="1">
      <alignment horizontal="right"/>
    </xf>
    <xf numFmtId="0" fontId="9" fillId="0" borderId="2" xfId="0" applyNumberFormat="1" applyFont="1" applyFill="1" applyBorder="1" applyAlignment="1" applyProtection="1"/>
    <xf numFmtId="0" fontId="15" fillId="0" borderId="2" xfId="0" applyNumberFormat="1" applyFont="1" applyFill="1" applyBorder="1" applyAlignment="1" applyProtection="1"/>
    <xf numFmtId="3" fontId="12" fillId="2" borderId="1" xfId="0" applyNumberFormat="1" applyFont="1" applyFill="1" applyBorder="1" applyAlignment="1" applyProtection="1">
      <alignment vertical="center" wrapText="1"/>
      <protection locked="0"/>
    </xf>
    <xf numFmtId="4" fontId="12" fillId="2" borderId="1" xfId="0" applyNumberFormat="1" applyFont="1" applyFill="1" applyBorder="1" applyAlignment="1" applyProtection="1">
      <alignment horizontal="right"/>
    </xf>
    <xf numFmtId="0" fontId="9" fillId="0" borderId="0" xfId="0" applyNumberFormat="1" applyFont="1" applyFill="1" applyBorder="1" applyAlignment="1" applyProtection="1">
      <alignment wrapText="1"/>
    </xf>
    <xf numFmtId="0" fontId="10" fillId="0" borderId="4" xfId="0" applyNumberFormat="1" applyFont="1" applyFill="1" applyBorder="1" applyAlignment="1" applyProtection="1">
      <alignment horizontal="center"/>
    </xf>
    <xf numFmtId="0" fontId="9" fillId="0" borderId="1" xfId="0" applyNumberFormat="1" applyFont="1" applyFill="1" applyBorder="1" applyAlignment="1" applyProtection="1">
      <alignment horizontal="left" vertical="top" wrapText="1"/>
      <protection locked="0"/>
    </xf>
    <xf numFmtId="0" fontId="12" fillId="2" borderId="1" xfId="0" applyNumberFormat="1" applyFont="1" applyFill="1" applyBorder="1" applyAlignment="1" applyProtection="1">
      <alignment horizontal="left" vertical="top" wrapText="1"/>
      <protection locked="0"/>
    </xf>
    <xf numFmtId="4" fontId="12" fillId="2" borderId="1" xfId="0" applyNumberFormat="1" applyFont="1" applyFill="1" applyBorder="1" applyAlignment="1" applyProtection="1">
      <alignment vertical="center"/>
    </xf>
    <xf numFmtId="0" fontId="24" fillId="2" borderId="1" xfId="0" applyNumberFormat="1" applyFont="1" applyFill="1" applyBorder="1" applyAlignment="1" applyProtection="1">
      <alignment horizontal="center" vertical="center" wrapText="1"/>
    </xf>
    <xf numFmtId="1" fontId="9" fillId="0" borderId="0" xfId="0" applyNumberFormat="1" applyFont="1" applyFill="1" applyBorder="1" applyAlignment="1" applyProtection="1"/>
    <xf numFmtId="3" fontId="9" fillId="0" borderId="1" xfId="0" applyNumberFormat="1" applyFont="1" applyFill="1" applyBorder="1" applyAlignment="1" applyProtection="1">
      <alignment horizontal="right" wrapText="1"/>
      <protection locked="0"/>
    </xf>
    <xf numFmtId="4" fontId="13" fillId="2" borderId="1" xfId="0" applyNumberFormat="1" applyFont="1" applyFill="1" applyBorder="1" applyAlignment="1" applyProtection="1">
      <alignment horizontal="right" vertical="center"/>
    </xf>
    <xf numFmtId="3" fontId="12" fillId="2" borderId="1" xfId="0" applyNumberFormat="1" applyFont="1" applyFill="1" applyBorder="1" applyAlignment="1" applyProtection="1">
      <alignment horizontal="right" wrapText="1"/>
      <protection locked="0"/>
    </xf>
    <xf numFmtId="0" fontId="26" fillId="0" borderId="0" xfId="0" applyNumberFormat="1" applyFont="1" applyFill="1" applyBorder="1" applyAlignment="1" applyProtection="1"/>
    <xf numFmtId="0" fontId="26" fillId="0" borderId="4" xfId="0" applyNumberFormat="1" applyFont="1" applyFill="1" applyBorder="1" applyAlignment="1" applyProtection="1"/>
    <xf numFmtId="0" fontId="12" fillId="0" borderId="1" xfId="0" applyNumberFormat="1" applyFont="1" applyFill="1" applyBorder="1" applyAlignment="1" applyProtection="1">
      <alignment horizontal="center" vertical="center"/>
    </xf>
    <xf numFmtId="0" fontId="12" fillId="2" borderId="1" xfId="0" applyNumberFormat="1" applyFont="1" applyFill="1" applyBorder="1" applyAlignment="1" applyProtection="1">
      <alignment vertical="center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/>
    </xf>
    <xf numFmtId="0" fontId="9" fillId="0" borderId="1" xfId="0" applyNumberFormat="1" applyFont="1" applyFill="1" applyBorder="1" applyAlignment="1" applyProtection="1">
      <alignment horizontal="left"/>
    </xf>
    <xf numFmtId="0" fontId="12" fillId="0" borderId="1" xfId="0" applyNumberFormat="1" applyFont="1" applyFill="1" applyBorder="1" applyAlignment="1" applyProtection="1">
      <alignment horizontal="center"/>
    </xf>
    <xf numFmtId="3" fontId="9" fillId="0" borderId="2" xfId="0" applyNumberFormat="1" applyFont="1" applyFill="1" applyBorder="1" applyAlignment="1" applyProtection="1"/>
    <xf numFmtId="0" fontId="12" fillId="2" borderId="1" xfId="0" applyNumberFormat="1" applyFont="1" applyFill="1" applyBorder="1" applyAlignment="1" applyProtection="1">
      <alignment horizontal="center"/>
    </xf>
    <xf numFmtId="0" fontId="9" fillId="4" borderId="0" xfId="0" applyNumberFormat="1" applyFont="1" applyFill="1" applyBorder="1" applyAlignment="1" applyProtection="1">
      <alignment horizontal="center" vertical="center" wrapText="1"/>
    </xf>
    <xf numFmtId="3" fontId="12" fillId="2" borderId="1" xfId="0" applyNumberFormat="1" applyFont="1" applyFill="1" applyBorder="1" applyAlignment="1" applyProtection="1">
      <alignment vertical="center"/>
    </xf>
    <xf numFmtId="0" fontId="15" fillId="0" borderId="3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wrapText="1"/>
      <protection locked="0"/>
    </xf>
    <xf numFmtId="4" fontId="9" fillId="2" borderId="1" xfId="0" applyNumberFormat="1" applyFont="1" applyFill="1" applyBorder="1" applyAlignment="1" applyProtection="1">
      <alignment horizontal="center"/>
    </xf>
    <xf numFmtId="0" fontId="27" fillId="2" borderId="1" xfId="0" applyNumberFormat="1" applyFont="1" applyFill="1" applyBorder="1" applyAlignment="1" applyProtection="1">
      <alignment horizontal="center" vertical="center" wrapText="1"/>
    </xf>
    <xf numFmtId="4" fontId="9" fillId="2" borderId="1" xfId="0" applyNumberFormat="1" applyFont="1" applyFill="1" applyBorder="1" applyAlignment="1" applyProtection="1"/>
    <xf numFmtId="0" fontId="12" fillId="2" borderId="1" xfId="0" applyNumberFormat="1" applyFont="1" applyFill="1" applyBorder="1" applyAlignment="1" applyProtection="1">
      <alignment horizontal="center" wrapText="1"/>
    </xf>
    <xf numFmtId="0" fontId="12" fillId="2" borderId="1" xfId="0" applyNumberFormat="1" applyFont="1" applyFill="1" applyBorder="1" applyAlignment="1" applyProtection="1">
      <alignment horizontal="left" wrapText="1"/>
      <protection locked="0"/>
    </xf>
    <xf numFmtId="0" fontId="17" fillId="0" borderId="0" xfId="0" applyNumberFormat="1" applyFont="1" applyFill="1" applyBorder="1" applyAlignment="1" applyProtection="1"/>
    <xf numFmtId="3" fontId="12" fillId="2" borderId="1" xfId="0" applyNumberFormat="1" applyFont="1" applyFill="1" applyBorder="1" applyAlignment="1" applyProtection="1">
      <alignment horizontal="right"/>
    </xf>
    <xf numFmtId="3" fontId="12" fillId="2" borderId="1" xfId="0" applyNumberFormat="1" applyFont="1" applyFill="1" applyBorder="1" applyAlignment="1" applyProtection="1">
      <alignment horizontal="right" wrapText="1"/>
    </xf>
    <xf numFmtId="4" fontId="9" fillId="2" borderId="1" xfId="0" applyNumberFormat="1" applyFont="1" applyFill="1" applyBorder="1" applyAlignment="1" applyProtection="1">
      <alignment horizontal="right" vertical="center" wrapText="1"/>
    </xf>
    <xf numFmtId="0" fontId="10" fillId="0" borderId="0" xfId="0" applyNumberFormat="1" applyFont="1" applyFill="1" applyBorder="1" applyAlignment="1" applyProtection="1"/>
    <xf numFmtId="2" fontId="15" fillId="0" borderId="3" xfId="0" applyNumberFormat="1" applyFont="1" applyFill="1" applyBorder="1" applyAlignment="1" applyProtection="1"/>
    <xf numFmtId="49" fontId="28" fillId="0" borderId="1" xfId="0" applyNumberFormat="1" applyFont="1" applyFill="1" applyBorder="1" applyAlignment="1" applyProtection="1">
      <alignment horizontal="center" vertical="center" wrapText="1"/>
    </xf>
    <xf numFmtId="0" fontId="21" fillId="0" borderId="1" xfId="0" applyNumberFormat="1" applyFont="1" applyFill="1" applyBorder="1" applyAlignment="1" applyProtection="1">
      <alignment horizontal="left" vertical="center" wrapText="1"/>
    </xf>
    <xf numFmtId="0" fontId="21" fillId="2" borderId="1" xfId="0" applyNumberFormat="1" applyFont="1" applyFill="1" applyBorder="1" applyAlignment="1" applyProtection="1">
      <alignment horizontal="left" vertical="distributed"/>
    </xf>
    <xf numFmtId="0" fontId="9" fillId="0" borderId="2" xfId="0" applyNumberFormat="1" applyFont="1" applyFill="1" applyBorder="1" applyAlignment="1" applyProtection="1">
      <alignment horizontal="center"/>
    </xf>
    <xf numFmtId="4" fontId="9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9" fillId="0" borderId="2" xfId="0" applyNumberFormat="1" applyFont="1" applyFill="1" applyBorder="1" applyAlignment="1" applyProtection="1"/>
    <xf numFmtId="4" fontId="9" fillId="0" borderId="0" xfId="0" applyNumberFormat="1" applyFont="1" applyFill="1" applyBorder="1" applyAlignment="1" applyProtection="1"/>
    <xf numFmtId="4" fontId="12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1" xfId="0" applyNumberFormat="1" applyFont="1" applyFill="1" applyBorder="1" applyAlignment="1" applyProtection="1"/>
    <xf numFmtId="3" fontId="12" fillId="0" borderId="1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vertical="center" wrapText="1"/>
    </xf>
    <xf numFmtId="3" fontId="9" fillId="0" borderId="1" xfId="0" applyNumberFormat="1" applyFont="1" applyFill="1" applyBorder="1" applyAlignment="1" applyProtection="1">
      <alignment horizontal="left" vertical="center" wrapText="1"/>
    </xf>
    <xf numFmtId="3" fontId="9" fillId="0" borderId="0" xfId="0" applyNumberFormat="1" applyFont="1" applyFill="1" applyBorder="1" applyAlignment="1" applyProtection="1"/>
    <xf numFmtId="49" fontId="12" fillId="0" borderId="1" xfId="0" applyNumberFormat="1" applyFont="1" applyFill="1" applyBorder="1" applyAlignment="1" applyProtection="1">
      <alignment horizontal="center" vertical="center" wrapText="1"/>
    </xf>
    <xf numFmtId="2" fontId="12" fillId="0" borderId="1" xfId="0" applyNumberFormat="1" applyFont="1" applyFill="1" applyBorder="1" applyAlignment="1" applyProtection="1">
      <alignment vertical="center"/>
    </xf>
    <xf numFmtId="3" fontId="12" fillId="0" borderId="1" xfId="0" applyNumberFormat="1" applyFont="1" applyFill="1" applyBorder="1" applyAlignment="1" applyProtection="1">
      <alignment horizontal="center" vertical="center" wrapText="1"/>
    </xf>
    <xf numFmtId="2" fontId="9" fillId="0" borderId="1" xfId="0" applyNumberFormat="1" applyFont="1" applyFill="1" applyBorder="1" applyAlignment="1" applyProtection="1">
      <alignment vertical="center"/>
    </xf>
    <xf numFmtId="4" fontId="29" fillId="2" borderId="1" xfId="0" applyNumberFormat="1" applyFont="1" applyFill="1" applyBorder="1" applyAlignment="1" applyProtection="1">
      <alignment horizontal="right"/>
    </xf>
    <xf numFmtId="4" fontId="29" fillId="2" borderId="1" xfId="0" applyNumberFormat="1" applyFont="1" applyFill="1" applyBorder="1" applyAlignment="1" applyProtection="1">
      <alignment horizontal="right" vertical="center"/>
    </xf>
    <xf numFmtId="3" fontId="31" fillId="0" borderId="1" xfId="0" applyNumberFormat="1" applyFont="1" applyFill="1" applyBorder="1" applyAlignment="1" applyProtection="1">
      <alignment vertical="center" wrapText="1"/>
    </xf>
    <xf numFmtId="3" fontId="29" fillId="0" borderId="1" xfId="0" applyNumberFormat="1" applyFont="1" applyFill="1" applyBorder="1" applyAlignment="1" applyProtection="1">
      <alignment vertical="center" wrapText="1"/>
    </xf>
    <xf numFmtId="3" fontId="31" fillId="0" borderId="1" xfId="0" applyNumberFormat="1" applyFont="1" applyFill="1" applyBorder="1" applyAlignment="1" applyProtection="1">
      <alignment vertical="center" wrapText="1"/>
      <protection locked="0"/>
    </xf>
    <xf numFmtId="3" fontId="31" fillId="0" borderId="1" xfId="0" applyNumberFormat="1" applyFont="1" applyFill="1" applyBorder="1" applyAlignment="1" applyProtection="1">
      <alignment vertical="center"/>
    </xf>
    <xf numFmtId="3" fontId="32" fillId="0" borderId="1" xfId="0" applyNumberFormat="1" applyFont="1" applyFill="1" applyBorder="1" applyAlignment="1" applyProtection="1">
      <alignment vertical="center" wrapText="1"/>
    </xf>
    <xf numFmtId="0" fontId="33" fillId="0" borderId="1" xfId="0" applyNumberFormat="1" applyFont="1" applyFill="1" applyBorder="1" applyAlignment="1" applyProtection="1">
      <alignment horizontal="center" vertical="center" wrapText="1"/>
    </xf>
    <xf numFmtId="166" fontId="9" fillId="2" borderId="1" xfId="0" applyNumberFormat="1" applyFont="1" applyFill="1" applyBorder="1" applyAlignment="1" applyProtection="1">
      <alignment horizontal="right" vertical="center"/>
    </xf>
    <xf numFmtId="2" fontId="9" fillId="0" borderId="1" xfId="0" applyNumberFormat="1" applyFont="1" applyFill="1" applyBorder="1" applyAlignment="1" applyProtection="1">
      <alignment horizontal="right" vertical="center"/>
    </xf>
    <xf numFmtId="2" fontId="12" fillId="2" borderId="1" xfId="0" applyNumberFormat="1" applyFont="1" applyFill="1" applyBorder="1" applyAlignment="1" applyProtection="1">
      <alignment horizontal="right" vertical="center"/>
    </xf>
    <xf numFmtId="2" fontId="9" fillId="0" borderId="1" xfId="0" applyNumberFormat="1" applyFont="1" applyFill="1" applyBorder="1" applyAlignment="1" applyProtection="1">
      <alignment vertical="center" wrapText="1"/>
    </xf>
    <xf numFmtId="166" fontId="9" fillId="2" borderId="1" xfId="0" applyNumberFormat="1" applyFont="1" applyFill="1" applyBorder="1" applyAlignment="1" applyProtection="1">
      <alignment vertical="center"/>
    </xf>
    <xf numFmtId="3" fontId="29" fillId="0" borderId="1" xfId="0" applyNumberFormat="1" applyFont="1" applyFill="1" applyBorder="1" applyAlignment="1" applyProtection="1">
      <alignment horizontal="right" vertical="center" wrapText="1"/>
    </xf>
    <xf numFmtId="166" fontId="29" fillId="2" borderId="1" xfId="0" applyNumberFormat="1" applyFont="1" applyFill="1" applyBorder="1" applyAlignment="1" applyProtection="1">
      <alignment horizontal="right" vertical="center"/>
    </xf>
    <xf numFmtId="3" fontId="29" fillId="0" borderId="1" xfId="0" applyNumberFormat="1" applyFont="1" applyFill="1" applyBorder="1" applyAlignment="1" applyProtection="1">
      <alignment horizontal="right" vertical="center"/>
    </xf>
    <xf numFmtId="4" fontId="29" fillId="0" borderId="1" xfId="0" applyNumberFormat="1" applyFont="1" applyFill="1" applyBorder="1" applyAlignment="1" applyProtection="1">
      <alignment horizontal="right" vertical="center" wrapText="1"/>
    </xf>
    <xf numFmtId="4" fontId="29" fillId="0" borderId="1" xfId="0" applyNumberFormat="1" applyFont="1" applyFill="1" applyBorder="1" applyAlignment="1" applyProtection="1">
      <alignment horizontal="right" vertical="center"/>
    </xf>
    <xf numFmtId="3" fontId="13" fillId="5" borderId="1" xfId="0" applyNumberFormat="1" applyFont="1" applyFill="1" applyBorder="1" applyAlignment="1" applyProtection="1">
      <alignment vertical="center" wrapText="1"/>
      <protection locked="0"/>
    </xf>
    <xf numFmtId="0" fontId="29" fillId="0" borderId="1" xfId="0" applyNumberFormat="1" applyFont="1" applyFill="1" applyBorder="1" applyAlignment="1" applyProtection="1">
      <alignment horizontal="center" vertical="center" wrapText="1"/>
    </xf>
    <xf numFmtId="0" fontId="34" fillId="2" borderId="1" xfId="0" applyNumberFormat="1" applyFont="1" applyFill="1" applyBorder="1" applyAlignment="1" applyProtection="1">
      <alignment horizontal="center" vertical="center" wrapText="1"/>
    </xf>
    <xf numFmtId="3" fontId="33" fillId="2" borderId="1" xfId="0" applyNumberFormat="1" applyFont="1" applyFill="1" applyBorder="1" applyAlignment="1" applyProtection="1">
      <alignment horizontal="center" vertical="center" wrapText="1"/>
    </xf>
    <xf numFmtId="0" fontId="31" fillId="0" borderId="1" xfId="0" applyNumberFormat="1" applyFont="1" applyFill="1" applyBorder="1" applyAlignment="1" applyProtection="1">
      <alignment horizontal="center" vertical="center" wrapText="1"/>
    </xf>
    <xf numFmtId="0" fontId="31" fillId="2" borderId="1" xfId="0" applyNumberFormat="1" applyFont="1" applyFill="1" applyBorder="1" applyAlignment="1" applyProtection="1">
      <alignment horizontal="center" vertical="center" wrapText="1"/>
    </xf>
    <xf numFmtId="0" fontId="31" fillId="0" borderId="1" xfId="0" applyNumberFormat="1" applyFont="1" applyFill="1" applyBorder="1" applyAlignment="1" applyProtection="1">
      <alignment horizontal="left" vertical="center" wrapText="1"/>
    </xf>
    <xf numFmtId="4" fontId="31" fillId="2" borderId="1" xfId="0" applyNumberFormat="1" applyFont="1" applyFill="1" applyBorder="1" applyAlignment="1" applyProtection="1">
      <alignment vertical="center"/>
    </xf>
    <xf numFmtId="166" fontId="31" fillId="2" borderId="1" xfId="0" applyNumberFormat="1" applyFont="1" applyFill="1" applyBorder="1" applyAlignment="1" applyProtection="1">
      <alignment vertical="center"/>
    </xf>
    <xf numFmtId="0" fontId="29" fillId="2" borderId="1" xfId="0" applyNumberFormat="1" applyFont="1" applyFill="1" applyBorder="1" applyAlignment="1" applyProtection="1">
      <alignment horizontal="center" vertical="center"/>
    </xf>
    <xf numFmtId="3" fontId="29" fillId="2" borderId="1" xfId="0" applyNumberFormat="1" applyFont="1" applyFill="1" applyBorder="1" applyAlignment="1" applyProtection="1">
      <alignment vertical="center"/>
    </xf>
    <xf numFmtId="4" fontId="29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9" fillId="2" borderId="1" xfId="0" applyNumberFormat="1" applyFont="1" applyFill="1" applyBorder="1" applyAlignment="1" applyProtection="1">
      <alignment vertical="center" wrapText="1"/>
    </xf>
    <xf numFmtId="166" fontId="29" fillId="2" borderId="1" xfId="0" applyNumberFormat="1" applyFont="1" applyFill="1" applyBorder="1" applyAlignment="1" applyProtection="1">
      <alignment vertical="center"/>
    </xf>
    <xf numFmtId="0" fontId="31" fillId="0" borderId="1" xfId="0" applyNumberFormat="1" applyFont="1" applyFill="1" applyBorder="1" applyAlignment="1" applyProtection="1">
      <alignment horizontal="center" vertical="top" wrapText="1"/>
    </xf>
    <xf numFmtId="4" fontId="31" fillId="0" borderId="1" xfId="0" applyNumberFormat="1" applyFont="1" applyFill="1" applyBorder="1" applyAlignment="1" applyProtection="1">
      <alignment horizontal="right" vertical="center" wrapText="1"/>
    </xf>
    <xf numFmtId="4" fontId="31" fillId="0" borderId="1" xfId="0" applyNumberFormat="1" applyFont="1" applyFill="1" applyBorder="1" applyAlignment="1" applyProtection="1">
      <alignment horizontal="right" vertical="center"/>
    </xf>
    <xf numFmtId="4" fontId="29" fillId="2" borderId="1" xfId="0" applyNumberFormat="1" applyFont="1" applyFill="1" applyBorder="1" applyAlignment="1" applyProtection="1">
      <alignment horizontal="right" vertical="center" wrapText="1"/>
    </xf>
    <xf numFmtId="0" fontId="1" fillId="0" borderId="2" xfId="0" applyNumberFormat="1" applyFont="1" applyFill="1" applyBorder="1" applyAlignment="1" applyProtection="1"/>
    <xf numFmtId="166" fontId="13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8" fillId="2" borderId="1" xfId="0" applyNumberFormat="1" applyFont="1" applyFill="1" applyBorder="1" applyAlignment="1" applyProtection="1">
      <alignment horizontal="right" wrapText="1"/>
      <protection locked="0"/>
    </xf>
    <xf numFmtId="4" fontId="8" fillId="2" borderId="1" xfId="0" applyNumberFormat="1" applyFont="1" applyFill="1" applyBorder="1" applyAlignment="1" applyProtection="1">
      <alignment horizontal="right" wrapText="1"/>
      <protection locked="0"/>
    </xf>
    <xf numFmtId="166" fontId="8" fillId="2" borderId="1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 applyAlignment="1"/>
    <xf numFmtId="0" fontId="31" fillId="2" borderId="1" xfId="0" applyNumberFormat="1" applyFont="1" applyFill="1" applyBorder="1" applyAlignment="1" applyProtection="1">
      <alignment horizontal="center"/>
    </xf>
    <xf numFmtId="0" fontId="36" fillId="2" borderId="1" xfId="0" applyNumberFormat="1" applyFont="1" applyFill="1" applyBorder="1" applyAlignment="1" applyProtection="1">
      <alignment horizontal="left"/>
    </xf>
    <xf numFmtId="3" fontId="29" fillId="2" borderId="1" xfId="0" applyNumberFormat="1" applyFont="1" applyFill="1" applyBorder="1" applyAlignment="1" applyProtection="1">
      <alignment horizontal="right"/>
    </xf>
    <xf numFmtId="3" fontId="29" fillId="2" borderId="1" xfId="0" applyNumberFormat="1" applyFont="1" applyFill="1" applyBorder="1" applyAlignment="1" applyProtection="1">
      <alignment horizontal="right" wrapText="1"/>
      <protection locked="0"/>
    </xf>
    <xf numFmtId="4" fontId="29" fillId="2" borderId="1" xfId="0" applyNumberFormat="1" applyFont="1" applyFill="1" applyBorder="1" applyAlignment="1" applyProtection="1">
      <alignment horizontal="right" wrapText="1"/>
      <protection locked="0"/>
    </xf>
    <xf numFmtId="0" fontId="1" fillId="0" borderId="3" xfId="0" applyNumberFormat="1" applyFont="1" applyFill="1" applyBorder="1" applyAlignment="1" applyProtection="1"/>
    <xf numFmtId="0" fontId="9" fillId="2" borderId="1" xfId="0" applyNumberFormat="1" applyFont="1" applyFill="1" applyBorder="1" applyAlignment="1" applyProtection="1">
      <alignment horizontal="left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left" vertical="center" wrapText="1"/>
    </xf>
    <xf numFmtId="0" fontId="5" fillId="0" borderId="7" xfId="0" applyNumberFormat="1" applyFont="1" applyFill="1" applyBorder="1" applyAlignment="1" applyProtection="1">
      <alignment horizontal="left" vertical="center" wrapText="1"/>
    </xf>
    <xf numFmtId="0" fontId="5" fillId="0" borderId="6" xfId="0" applyNumberFormat="1" applyFont="1" applyFill="1" applyBorder="1" applyAlignment="1" applyProtection="1">
      <alignment horizontal="left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" vertical="center"/>
    </xf>
    <xf numFmtId="0" fontId="13" fillId="0" borderId="13" xfId="0" applyNumberFormat="1" applyFont="1" applyFill="1" applyBorder="1" applyAlignment="1" applyProtection="1">
      <alignment horizontal="center" vertical="center"/>
    </xf>
    <xf numFmtId="0" fontId="13" fillId="0" borderId="3" xfId="0" applyNumberFormat="1" applyFont="1" applyFill="1" applyBorder="1" applyAlignment="1" applyProtection="1">
      <alignment horizontal="center" vertical="center"/>
    </xf>
    <xf numFmtId="0" fontId="13" fillId="0" borderId="8" xfId="0" applyNumberFormat="1" applyFont="1" applyFill="1" applyBorder="1" applyAlignment="1" applyProtection="1">
      <alignment horizontal="center" vertical="center"/>
    </xf>
    <xf numFmtId="0" fontId="13" fillId="0" borderId="14" xfId="0" applyNumberFormat="1" applyFont="1" applyFill="1" applyBorder="1" applyAlignment="1" applyProtection="1">
      <alignment horizontal="center" vertical="center"/>
    </xf>
    <xf numFmtId="0" fontId="13" fillId="0" borderId="15" xfId="0" applyNumberFormat="1" applyFont="1" applyFill="1" applyBorder="1" applyAlignment="1" applyProtection="1">
      <alignment horizontal="center" vertical="center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13" fillId="0" borderId="13" xfId="0" applyNumberFormat="1" applyFont="1" applyFill="1" applyBorder="1" applyAlignment="1" applyProtection="1">
      <alignment horizontal="center" vertical="center" wrapText="1"/>
    </xf>
    <xf numFmtId="0" fontId="13" fillId="0" borderId="14" xfId="0" applyNumberFormat="1" applyFont="1" applyFill="1" applyBorder="1" applyAlignment="1" applyProtection="1">
      <alignment horizontal="center" vertical="center" wrapText="1"/>
    </xf>
    <xf numFmtId="0" fontId="13" fillId="0" borderId="15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11" fillId="0" borderId="7" xfId="0" applyNumberFormat="1" applyFont="1" applyFill="1" applyBorder="1" applyAlignment="1" applyProtection="1">
      <alignment horizontal="center" vertical="center" wrapText="1"/>
    </xf>
    <xf numFmtId="0" fontId="11" fillId="0" borderId="6" xfId="0" applyNumberFormat="1" applyFont="1" applyFill="1" applyBorder="1" applyAlignment="1" applyProtection="1">
      <alignment horizontal="center" vertical="center" wrapText="1"/>
    </xf>
    <xf numFmtId="0" fontId="7" fillId="0" borderId="9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1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14" fillId="0" borderId="9" xfId="0" applyNumberFormat="1" applyFont="1" applyFill="1" applyBorder="1" applyAlignment="1" applyProtection="1">
      <alignment horizontal="center" vertical="center" wrapText="1"/>
    </xf>
    <xf numFmtId="0" fontId="14" fillId="0" borderId="11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10" fillId="0" borderId="10" xfId="0" applyNumberFormat="1" applyFont="1" applyFill="1" applyBorder="1" applyAlignment="1" applyProtection="1">
      <alignment horizontal="center" vertical="center" wrapText="1"/>
    </xf>
    <xf numFmtId="0" fontId="10" fillId="0" borderId="11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4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13" fillId="0" borderId="9" xfId="0" applyNumberFormat="1" applyFont="1" applyFill="1" applyBorder="1" applyAlignment="1" applyProtection="1">
      <alignment horizontal="center" vertical="center" wrapText="1"/>
    </xf>
    <xf numFmtId="0" fontId="13" fillId="0" borderId="10" xfId="0" applyNumberFormat="1" applyFont="1" applyFill="1" applyBorder="1" applyAlignment="1" applyProtection="1">
      <alignment horizontal="center" vertical="center" wrapText="1"/>
    </xf>
    <xf numFmtId="0" fontId="13" fillId="0" borderId="11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9" fillId="0" borderId="0" xfId="0" applyNumberFormat="1" applyFont="1" applyFill="1" applyBorder="1" applyAlignment="1" applyProtection="1">
      <alignment horizontal="right"/>
    </xf>
    <xf numFmtId="0" fontId="7" fillId="0" borderId="0" xfId="0" applyNumberFormat="1" applyFont="1" applyFill="1" applyBorder="1" applyAlignment="1" applyProtection="1">
      <alignment horizontal="center"/>
    </xf>
    <xf numFmtId="0" fontId="37" fillId="0" borderId="5" xfId="0" applyNumberFormat="1" applyFont="1" applyFill="1" applyBorder="1" applyAlignment="1" applyProtection="1">
      <alignment horizontal="left" vertical="center" wrapText="1"/>
    </xf>
    <xf numFmtId="0" fontId="37" fillId="0" borderId="7" xfId="0" applyNumberFormat="1" applyFont="1" applyFill="1" applyBorder="1" applyAlignment="1" applyProtection="1">
      <alignment horizontal="left" vertical="center" wrapText="1"/>
    </xf>
    <xf numFmtId="0" fontId="37" fillId="0" borderId="6" xfId="0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9" fillId="0" borderId="9" xfId="0" applyNumberFormat="1" applyFont="1" applyFill="1" applyBorder="1" applyAlignment="1" applyProtection="1">
      <alignment horizontal="center" vertical="center" textRotation="90" wrapText="1"/>
    </xf>
    <xf numFmtId="0" fontId="9" fillId="0" borderId="10" xfId="0" applyNumberFormat="1" applyFont="1" applyFill="1" applyBorder="1" applyAlignment="1" applyProtection="1">
      <alignment horizontal="center" vertical="center" textRotation="90" wrapText="1"/>
    </xf>
    <xf numFmtId="0" fontId="9" fillId="0" borderId="11" xfId="0" applyNumberFormat="1" applyFont="1" applyFill="1" applyBorder="1" applyAlignment="1" applyProtection="1">
      <alignment horizontal="center" vertical="center" textRotation="90" wrapText="1"/>
    </xf>
    <xf numFmtId="0" fontId="37" fillId="0" borderId="1" xfId="0" applyNumberFormat="1" applyFont="1" applyFill="1" applyBorder="1" applyAlignment="1" applyProtection="1">
      <alignment horizontal="left" vertical="center" wrapText="1"/>
    </xf>
    <xf numFmtId="0" fontId="29" fillId="0" borderId="1" xfId="0" applyNumberFormat="1" applyFont="1" applyFill="1" applyBorder="1" applyAlignment="1" applyProtection="1">
      <alignment horizontal="center" vertical="center" wrapText="1"/>
    </xf>
    <xf numFmtId="0" fontId="9" fillId="0" borderId="9" xfId="0" applyNumberFormat="1" applyFont="1" applyFill="1" applyBorder="1" applyAlignment="1" applyProtection="1">
      <alignment horizontal="center" vertical="center" textRotation="90"/>
    </xf>
    <xf numFmtId="0" fontId="9" fillId="0" borderId="10" xfId="0" applyNumberFormat="1" applyFont="1" applyFill="1" applyBorder="1" applyAlignment="1" applyProtection="1">
      <alignment horizontal="center" vertical="center" textRotation="90"/>
    </xf>
    <xf numFmtId="0" fontId="9" fillId="0" borderId="11" xfId="0" applyNumberFormat="1" applyFont="1" applyFill="1" applyBorder="1" applyAlignment="1" applyProtection="1">
      <alignment horizontal="center" vertical="center" textRotation="90"/>
    </xf>
    <xf numFmtId="0" fontId="9" fillId="0" borderId="5" xfId="0" applyNumberFormat="1" applyFont="1" applyFill="1" applyBorder="1" applyAlignment="1" applyProtection="1">
      <alignment horizontal="center" wrapText="1"/>
    </xf>
    <xf numFmtId="0" fontId="9" fillId="0" borderId="7" xfId="0" applyNumberFormat="1" applyFont="1" applyFill="1" applyBorder="1" applyAlignment="1" applyProtection="1">
      <alignment horizontal="center" wrapText="1"/>
    </xf>
    <xf numFmtId="0" fontId="9" fillId="0" borderId="6" xfId="0" applyNumberFormat="1" applyFont="1" applyFill="1" applyBorder="1" applyAlignment="1" applyProtection="1">
      <alignment horizontal="center" wrapText="1"/>
    </xf>
    <xf numFmtId="0" fontId="12" fillId="0" borderId="9" xfId="0" applyNumberFormat="1" applyFont="1" applyFill="1" applyBorder="1" applyAlignment="1" applyProtection="1">
      <alignment horizontal="center" vertical="center" wrapText="1"/>
    </xf>
    <xf numFmtId="0" fontId="12" fillId="0" borderId="11" xfId="0" applyNumberFormat="1" applyFont="1" applyFill="1" applyBorder="1" applyAlignment="1" applyProtection="1">
      <alignment horizontal="center" vertical="center" wrapText="1"/>
    </xf>
    <xf numFmtId="0" fontId="29" fillId="0" borderId="5" xfId="0" applyNumberFormat="1" applyFont="1" applyFill="1" applyBorder="1" applyAlignment="1" applyProtection="1">
      <alignment horizontal="center" vertical="center" wrapText="1"/>
    </xf>
    <xf numFmtId="0" fontId="29" fillId="0" borderId="7" xfId="0" applyNumberFormat="1" applyFont="1" applyFill="1" applyBorder="1" applyAlignment="1" applyProtection="1">
      <alignment horizontal="center" vertical="center" wrapText="1"/>
    </xf>
    <xf numFmtId="0" fontId="29" fillId="0" borderId="6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30" fillId="0" borderId="1" xfId="0" applyNumberFormat="1" applyFont="1" applyFill="1" applyBorder="1" applyAlignment="1" applyProtection="1">
      <alignment horizontal="center" vertical="center" wrapText="1"/>
    </xf>
    <xf numFmtId="0" fontId="10" fillId="0" borderId="16" xfId="0" applyNumberFormat="1" applyFont="1" applyFill="1" applyBorder="1" applyAlignment="1" applyProtection="1">
      <alignment horizontal="center" vertical="center" wrapText="1"/>
    </xf>
    <xf numFmtId="0" fontId="33" fillId="0" borderId="1" xfId="0" applyNumberFormat="1" applyFont="1" applyFill="1" applyBorder="1" applyAlignment="1" applyProtection="1">
      <alignment horizontal="center" vertical="center" wrapText="1"/>
    </xf>
    <xf numFmtId="0" fontId="8" fillId="0" borderId="9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horizontal="center" vertical="center" wrapText="1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left" vertical="center" wrapText="1"/>
    </xf>
    <xf numFmtId="0" fontId="7" fillId="0" borderId="7" xfId="0" applyNumberFormat="1" applyFont="1" applyFill="1" applyBorder="1" applyAlignment="1" applyProtection="1">
      <alignment horizontal="left" vertical="center" wrapText="1"/>
    </xf>
    <xf numFmtId="0" fontId="7" fillId="0" borderId="6" xfId="0" applyNumberFormat="1" applyFont="1" applyFill="1" applyBorder="1" applyAlignment="1" applyProtection="1">
      <alignment horizontal="left" vertical="center" wrapText="1"/>
    </xf>
    <xf numFmtId="0" fontId="10" fillId="0" borderId="5" xfId="0" applyNumberFormat="1" applyFont="1" applyFill="1" applyBorder="1" applyAlignment="1" applyProtection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left" vertical="center" wrapText="1"/>
    </xf>
    <xf numFmtId="0" fontId="10" fillId="0" borderId="6" xfId="0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22" fillId="0" borderId="1" xfId="0" applyNumberFormat="1" applyFont="1" applyFill="1" applyBorder="1" applyAlignment="1" applyProtection="1">
      <alignment horizontal="center" vertical="center" wrapText="1"/>
    </xf>
    <xf numFmtId="0" fontId="23" fillId="0" borderId="5" xfId="0" applyNumberFormat="1" applyFont="1" applyFill="1" applyBorder="1" applyAlignment="1" applyProtection="1">
      <alignment horizontal="center" vertical="center" wrapText="1"/>
    </xf>
    <xf numFmtId="0" fontId="23" fillId="0" borderId="7" xfId="0" applyNumberFormat="1" applyFont="1" applyFill="1" applyBorder="1" applyAlignment="1" applyProtection="1">
      <alignment horizontal="center" vertical="center" wrapText="1"/>
    </xf>
    <xf numFmtId="0" fontId="23" fillId="0" borderId="6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5" fillId="0" borderId="5" xfId="0" applyNumberFormat="1" applyFont="1" applyFill="1" applyBorder="1" applyAlignment="1" applyProtection="1">
      <alignment horizontal="left" vertical="top" wrapText="1"/>
    </xf>
    <xf numFmtId="0" fontId="5" fillId="0" borderId="7" xfId="0" applyNumberFormat="1" applyFont="1" applyFill="1" applyBorder="1" applyAlignment="1" applyProtection="1">
      <alignment horizontal="left" vertical="top" wrapText="1"/>
    </xf>
    <xf numFmtId="0" fontId="5" fillId="0" borderId="6" xfId="0" applyNumberFormat="1" applyFont="1" applyFill="1" applyBorder="1" applyAlignment="1" applyProtection="1">
      <alignment horizontal="left" vertical="top" wrapText="1"/>
    </xf>
    <xf numFmtId="0" fontId="12" fillId="0" borderId="12" xfId="0" applyNumberFormat="1" applyFont="1" applyFill="1" applyBorder="1" applyAlignment="1" applyProtection="1">
      <alignment horizontal="center" vertical="center" wrapText="1"/>
    </xf>
    <xf numFmtId="0" fontId="12" fillId="0" borderId="13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2" fillId="0" borderId="8" xfId="0" applyNumberFormat="1" applyFont="1" applyFill="1" applyBorder="1" applyAlignment="1" applyProtection="1">
      <alignment horizontal="center" vertical="center" wrapText="1"/>
    </xf>
    <xf numFmtId="0" fontId="12" fillId="0" borderId="14" xfId="0" applyNumberFormat="1" applyFont="1" applyFill="1" applyBorder="1" applyAlignment="1" applyProtection="1">
      <alignment horizontal="center" vertical="center" wrapText="1"/>
    </xf>
    <xf numFmtId="0" fontId="12" fillId="0" borderId="15" xfId="0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vertical="center" wrapText="1"/>
    </xf>
    <xf numFmtId="0" fontId="11" fillId="0" borderId="7" xfId="0" applyNumberFormat="1" applyFont="1" applyFill="1" applyBorder="1" applyAlignment="1" applyProtection="1">
      <alignment vertical="center" wrapText="1"/>
    </xf>
    <xf numFmtId="0" fontId="11" fillId="0" borderId="6" xfId="0" applyNumberFormat="1" applyFont="1" applyFill="1" applyBorder="1" applyAlignment="1" applyProtection="1">
      <alignment vertical="center" wrapText="1"/>
    </xf>
    <xf numFmtId="0" fontId="10" fillId="0" borderId="0" xfId="0" applyNumberFormat="1" applyFont="1" applyFill="1" applyBorder="1" applyAlignment="1" applyProtection="1">
      <alignment horizontal="center"/>
    </xf>
    <xf numFmtId="0" fontId="24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0" borderId="12" xfId="0" applyNumberFormat="1" applyFont="1" applyFill="1" applyBorder="1" applyAlignment="1" applyProtection="1">
      <alignment horizontal="center" vertical="center" wrapText="1"/>
    </xf>
    <xf numFmtId="0" fontId="8" fillId="0" borderId="13" xfId="0" applyNumberFormat="1" applyFont="1" applyFill="1" applyBorder="1" applyAlignment="1" applyProtection="1">
      <alignment horizontal="center" vertical="center" wrapText="1"/>
    </xf>
    <xf numFmtId="0" fontId="8" fillId="0" borderId="14" xfId="0" applyNumberFormat="1" applyFont="1" applyFill="1" applyBorder="1" applyAlignment="1" applyProtection="1">
      <alignment horizontal="center" vertical="center" wrapText="1"/>
    </xf>
    <xf numFmtId="0" fontId="8" fillId="0" borderId="15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12" fillId="0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wrapText="1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12" fillId="2" borderId="1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3" fontId="10" fillId="0" borderId="0" xfId="0" applyNumberFormat="1" applyFont="1" applyFill="1" applyBorder="1" applyAlignment="1" applyProtection="1">
      <alignment horizontal="center"/>
    </xf>
    <xf numFmtId="49" fontId="12" fillId="0" borderId="5" xfId="0" applyNumberFormat="1" applyFont="1" applyFill="1" applyBorder="1" applyAlignment="1" applyProtection="1">
      <alignment horizontal="center" vertical="center" wrapText="1"/>
    </xf>
    <xf numFmtId="49" fontId="12" fillId="0" borderId="7" xfId="0" applyNumberFormat="1" applyFont="1" applyFill="1" applyBorder="1" applyAlignment="1" applyProtection="1">
      <alignment horizontal="center" vertical="center" wrapText="1"/>
    </xf>
    <xf numFmtId="49" fontId="12" fillId="0" borderId="6" xfId="0" applyNumberFormat="1" applyFont="1" applyFill="1" applyBorder="1" applyAlignment="1" applyProtection="1">
      <alignment horizontal="center" vertical="center" wrapText="1"/>
    </xf>
    <xf numFmtId="3" fontId="12" fillId="2" borderId="5" xfId="0" applyNumberFormat="1" applyFont="1" applyFill="1" applyBorder="1" applyAlignment="1" applyProtection="1">
      <alignment horizontal="center" vertical="center"/>
    </xf>
    <xf numFmtId="3" fontId="12" fillId="2" borderId="7" xfId="0" applyNumberFormat="1" applyFont="1" applyFill="1" applyBorder="1" applyAlignment="1" applyProtection="1">
      <alignment horizontal="center" vertical="center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2" borderId="5" xfId="0" applyNumberFormat="1" applyFont="1" applyFill="1" applyBorder="1" applyAlignment="1" applyProtection="1">
      <alignment horizontal="center" vertical="center" wrapText="1"/>
    </xf>
    <xf numFmtId="3" fontId="12" fillId="2" borderId="7" xfId="0" applyNumberFormat="1" applyFont="1" applyFill="1" applyBorder="1" applyAlignment="1" applyProtection="1">
      <alignment horizontal="center" vertical="center" wrapText="1"/>
    </xf>
    <xf numFmtId="3" fontId="12" fillId="2" borderId="6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workbookViewId="0">
      <selection sqref="A1:B1"/>
    </sheetView>
  </sheetViews>
  <sheetFormatPr defaultRowHeight="12.75" x14ac:dyDescent="0.2"/>
  <cols>
    <col min="1" max="1" width="4.5703125" customWidth="1"/>
    <col min="2" max="2" width="91.7109375" customWidth="1"/>
  </cols>
  <sheetData>
    <row r="1" spans="1:12" ht="56.65" customHeight="1" x14ac:dyDescent="0.25">
      <c r="A1" s="221" t="s">
        <v>0</v>
      </c>
      <c r="B1" s="221"/>
      <c r="C1" s="6"/>
      <c r="D1" s="7"/>
      <c r="E1" s="9"/>
      <c r="F1" s="9"/>
      <c r="G1" s="9"/>
      <c r="H1" s="9"/>
    </row>
    <row r="2" spans="1:12" ht="21.95" customHeight="1" x14ac:dyDescent="0.25">
      <c r="A2" s="1">
        <v>1</v>
      </c>
      <c r="B2" s="3" t="s">
        <v>1</v>
      </c>
      <c r="C2" s="6"/>
      <c r="D2" s="7"/>
      <c r="E2" s="9"/>
      <c r="F2" s="9"/>
      <c r="G2" s="9"/>
      <c r="H2" s="9"/>
      <c r="I2" s="9"/>
      <c r="J2" s="9"/>
      <c r="K2" s="9"/>
      <c r="L2" s="9"/>
    </row>
    <row r="3" spans="1:12" ht="35.450000000000003" customHeight="1" x14ac:dyDescent="0.25">
      <c r="A3" s="1">
        <v>2</v>
      </c>
      <c r="B3" s="3" t="s">
        <v>2</v>
      </c>
      <c r="C3" s="6"/>
      <c r="D3" s="7"/>
      <c r="E3" s="9"/>
      <c r="F3" s="9"/>
      <c r="G3" s="9"/>
      <c r="H3" s="9"/>
      <c r="I3" s="9"/>
      <c r="J3" s="9"/>
      <c r="K3" s="9"/>
      <c r="L3" s="9"/>
    </row>
    <row r="4" spans="1:12" ht="35.450000000000003" customHeight="1" x14ac:dyDescent="0.25">
      <c r="A4" s="1">
        <v>3</v>
      </c>
      <c r="B4" s="3" t="s">
        <v>3</v>
      </c>
      <c r="C4" s="6"/>
      <c r="D4" s="7"/>
      <c r="E4" s="9"/>
      <c r="F4" s="9"/>
      <c r="G4" s="9"/>
      <c r="H4" s="9"/>
      <c r="I4" s="9"/>
      <c r="J4" s="9"/>
      <c r="K4" s="9"/>
      <c r="L4" s="9"/>
    </row>
    <row r="5" spans="1:12" ht="35.450000000000003" customHeight="1" x14ac:dyDescent="0.25">
      <c r="A5" s="1">
        <v>4</v>
      </c>
      <c r="B5" s="3" t="s">
        <v>4</v>
      </c>
      <c r="C5" s="6"/>
      <c r="D5" s="7"/>
      <c r="E5" s="9"/>
      <c r="F5" s="9"/>
      <c r="G5" s="9"/>
      <c r="H5" s="9"/>
      <c r="I5" s="9"/>
      <c r="J5" s="9"/>
      <c r="K5" s="9"/>
      <c r="L5" s="9"/>
    </row>
    <row r="6" spans="1:12" ht="35.450000000000003" customHeight="1" x14ac:dyDescent="0.25">
      <c r="A6" s="1">
        <v>5</v>
      </c>
      <c r="B6" s="3" t="s">
        <v>5</v>
      </c>
      <c r="C6" s="6"/>
      <c r="D6" s="7"/>
      <c r="E6" s="9"/>
      <c r="F6" s="9"/>
      <c r="G6" s="9"/>
      <c r="H6" s="9"/>
      <c r="I6" s="9"/>
      <c r="J6" s="9"/>
      <c r="K6" s="9"/>
      <c r="L6" s="9"/>
    </row>
    <row r="7" spans="1:12" ht="35.450000000000003" customHeight="1" x14ac:dyDescent="0.25">
      <c r="A7" s="1">
        <v>6</v>
      </c>
      <c r="B7" s="3" t="s">
        <v>6</v>
      </c>
      <c r="C7" s="6"/>
      <c r="D7" s="7"/>
      <c r="E7" s="9"/>
      <c r="F7" s="9"/>
      <c r="G7" s="9"/>
      <c r="H7" s="9"/>
      <c r="I7" s="9"/>
      <c r="J7" s="9"/>
      <c r="K7" s="9"/>
      <c r="L7" s="9"/>
    </row>
    <row r="8" spans="1:12" ht="35.450000000000003" customHeight="1" x14ac:dyDescent="0.25">
      <c r="A8" s="1">
        <v>7</v>
      </c>
      <c r="B8" s="3" t="s">
        <v>7</v>
      </c>
      <c r="C8" s="6"/>
      <c r="D8" s="7"/>
      <c r="E8" s="9"/>
      <c r="F8" s="9"/>
      <c r="G8" s="9"/>
      <c r="H8" s="9"/>
      <c r="I8" s="9"/>
      <c r="J8" s="9"/>
      <c r="K8" s="9"/>
      <c r="L8" s="9"/>
    </row>
    <row r="9" spans="1:12" ht="24.2" customHeight="1" x14ac:dyDescent="0.25">
      <c r="A9" s="1">
        <v>8</v>
      </c>
      <c r="B9" s="3" t="s">
        <v>8</v>
      </c>
      <c r="C9" s="6"/>
      <c r="D9" s="7"/>
      <c r="E9" s="9"/>
      <c r="F9" s="9"/>
      <c r="G9" s="9"/>
      <c r="H9" s="9"/>
      <c r="I9" s="9"/>
      <c r="J9" s="9"/>
      <c r="K9" s="9"/>
      <c r="L9" s="9"/>
    </row>
    <row r="10" spans="1:12" ht="21.95" customHeight="1" x14ac:dyDescent="0.25">
      <c r="A10" s="1">
        <v>9</v>
      </c>
      <c r="B10" s="3" t="s">
        <v>9</v>
      </c>
      <c r="C10" s="6"/>
      <c r="D10" s="7"/>
      <c r="E10" s="9"/>
      <c r="F10" s="9"/>
      <c r="G10" s="9"/>
      <c r="H10" s="9"/>
      <c r="I10" s="9"/>
      <c r="J10" s="9"/>
      <c r="K10" s="9"/>
      <c r="L10" s="9"/>
    </row>
    <row r="11" spans="1:12" ht="23.45" customHeight="1" x14ac:dyDescent="0.25">
      <c r="A11" s="1">
        <v>10</v>
      </c>
      <c r="B11" s="3" t="s">
        <v>10</v>
      </c>
      <c r="C11" s="6"/>
      <c r="D11" s="7"/>
      <c r="E11" s="9"/>
      <c r="F11" s="9"/>
      <c r="G11" s="9"/>
      <c r="H11" s="9"/>
      <c r="I11" s="9"/>
      <c r="J11" s="9"/>
      <c r="K11" s="9"/>
      <c r="L11" s="9"/>
    </row>
    <row r="12" spans="1:12" ht="30.95" customHeight="1" x14ac:dyDescent="0.25">
      <c r="A12" s="1">
        <v>11</v>
      </c>
      <c r="B12" s="3" t="s">
        <v>11</v>
      </c>
      <c r="C12" s="6"/>
      <c r="D12" s="7"/>
      <c r="E12" s="9"/>
      <c r="F12" s="9"/>
      <c r="G12" s="9"/>
      <c r="H12" s="9"/>
      <c r="I12" s="9"/>
      <c r="J12" s="9"/>
      <c r="K12" s="9"/>
      <c r="L12" s="9"/>
    </row>
    <row r="13" spans="1:12" ht="35.450000000000003" customHeight="1" x14ac:dyDescent="0.25">
      <c r="A13" s="1">
        <v>12</v>
      </c>
      <c r="B13" s="3" t="s">
        <v>12</v>
      </c>
      <c r="C13" s="6"/>
      <c r="D13" s="7"/>
      <c r="E13" s="9"/>
      <c r="F13" s="9"/>
      <c r="G13" s="9"/>
      <c r="H13" s="9"/>
      <c r="I13" s="9"/>
      <c r="J13" s="9"/>
      <c r="K13" s="9"/>
      <c r="L13" s="9"/>
    </row>
    <row r="14" spans="1:12" ht="18.95" customHeight="1" x14ac:dyDescent="0.25">
      <c r="A14" s="1">
        <v>13</v>
      </c>
      <c r="B14" s="3" t="s">
        <v>13</v>
      </c>
      <c r="C14" s="6"/>
      <c r="D14" s="7"/>
      <c r="E14" s="9"/>
      <c r="F14" s="9"/>
      <c r="G14" s="9"/>
      <c r="H14" s="9"/>
      <c r="I14" s="9"/>
      <c r="J14" s="9"/>
      <c r="K14" s="9"/>
      <c r="L14" s="9"/>
    </row>
    <row r="15" spans="1:12" ht="26.45" customHeight="1" x14ac:dyDescent="0.25">
      <c r="A15" s="1">
        <v>14</v>
      </c>
      <c r="B15" s="3" t="s">
        <v>14</v>
      </c>
      <c r="C15" s="6"/>
      <c r="D15" s="7"/>
      <c r="E15" s="9"/>
      <c r="F15" s="9"/>
      <c r="G15" s="9"/>
      <c r="H15" s="9"/>
      <c r="I15" s="9"/>
      <c r="J15" s="9"/>
      <c r="K15" s="9"/>
      <c r="L15" s="9"/>
    </row>
    <row r="16" spans="1:12" ht="30.95" customHeight="1" x14ac:dyDescent="0.25">
      <c r="A16" s="1">
        <v>15</v>
      </c>
      <c r="B16" s="3" t="s">
        <v>15</v>
      </c>
      <c r="C16" s="6"/>
      <c r="D16" s="7"/>
      <c r="E16" s="9"/>
      <c r="F16" s="9"/>
      <c r="G16" s="9"/>
      <c r="H16" s="9"/>
      <c r="I16" s="9"/>
      <c r="J16" s="9"/>
      <c r="K16" s="9"/>
      <c r="L16" s="9"/>
    </row>
    <row r="17" spans="1:12" ht="35.450000000000003" customHeight="1" x14ac:dyDescent="0.25">
      <c r="A17" s="1">
        <v>16</v>
      </c>
      <c r="B17" s="3" t="s">
        <v>16</v>
      </c>
      <c r="C17" s="6"/>
      <c r="D17" s="7"/>
      <c r="E17" s="9"/>
      <c r="F17" s="9"/>
      <c r="G17" s="9"/>
      <c r="H17" s="9"/>
      <c r="I17" s="9"/>
      <c r="J17" s="9"/>
      <c r="K17" s="9"/>
      <c r="L17" s="9"/>
    </row>
    <row r="18" spans="1:12" ht="32.450000000000003" customHeight="1" x14ac:dyDescent="0.25">
      <c r="A18" s="1">
        <v>17</v>
      </c>
      <c r="B18" s="3" t="s">
        <v>17</v>
      </c>
      <c r="C18" s="6"/>
      <c r="D18" s="7"/>
      <c r="E18" s="9"/>
      <c r="F18" s="9"/>
      <c r="G18" s="9"/>
      <c r="H18" s="9"/>
      <c r="I18" s="9"/>
      <c r="J18" s="9"/>
      <c r="K18" s="9"/>
      <c r="L18" s="9"/>
    </row>
    <row r="19" spans="1:12" ht="32.450000000000003" customHeight="1" x14ac:dyDescent="0.25">
      <c r="A19" s="1">
        <v>18</v>
      </c>
      <c r="B19" s="3" t="s">
        <v>18</v>
      </c>
      <c r="C19" s="6"/>
      <c r="D19" s="7"/>
      <c r="E19" s="9"/>
      <c r="F19" s="9"/>
      <c r="G19" s="9"/>
      <c r="H19" s="9"/>
      <c r="I19" s="9"/>
      <c r="J19" s="9"/>
      <c r="K19" s="9"/>
      <c r="L19" s="9"/>
    </row>
    <row r="20" spans="1:12" ht="30.95" customHeight="1" x14ac:dyDescent="0.25">
      <c r="A20" s="1">
        <v>19</v>
      </c>
      <c r="B20" s="3" t="s">
        <v>19</v>
      </c>
      <c r="C20" s="6"/>
      <c r="D20" s="7"/>
      <c r="E20" s="9"/>
      <c r="F20" s="9"/>
      <c r="G20" s="9"/>
      <c r="H20" s="9"/>
      <c r="I20" s="9"/>
      <c r="J20" s="9"/>
      <c r="K20" s="9"/>
      <c r="L20" s="9"/>
    </row>
    <row r="21" spans="1:12" ht="22.7" customHeight="1" x14ac:dyDescent="0.25">
      <c r="A21" s="1">
        <v>20</v>
      </c>
      <c r="B21" s="3" t="s">
        <v>20</v>
      </c>
      <c r="C21" s="6"/>
      <c r="D21" s="7"/>
      <c r="E21" s="9"/>
      <c r="F21" s="9"/>
      <c r="G21" s="9"/>
      <c r="H21" s="9"/>
      <c r="I21" s="9"/>
      <c r="J21" s="9"/>
      <c r="K21" s="9"/>
      <c r="L21" s="9"/>
    </row>
    <row r="22" spans="1:12" ht="22.7" customHeight="1" x14ac:dyDescent="0.25">
      <c r="A22" s="1">
        <v>21</v>
      </c>
      <c r="B22" s="3" t="s">
        <v>21</v>
      </c>
      <c r="C22" s="6"/>
      <c r="D22" s="7"/>
      <c r="E22" s="9"/>
      <c r="F22" s="9"/>
      <c r="G22" s="9"/>
      <c r="H22" s="9"/>
      <c r="I22" s="9"/>
      <c r="J22" s="9"/>
      <c r="K22" s="9"/>
      <c r="L22" s="9"/>
    </row>
    <row r="23" spans="1:12" ht="30.95" customHeight="1" x14ac:dyDescent="0.25">
      <c r="A23" s="1">
        <v>22</v>
      </c>
      <c r="B23" s="4" t="s">
        <v>22</v>
      </c>
      <c r="C23" s="6"/>
      <c r="D23" s="8"/>
      <c r="E23" s="9"/>
      <c r="F23" s="9"/>
      <c r="G23" s="9"/>
      <c r="H23" s="9"/>
      <c r="I23" s="9"/>
      <c r="J23" s="9"/>
      <c r="K23" s="9"/>
      <c r="L23" s="9"/>
    </row>
    <row r="24" spans="1:12" ht="30.95" customHeight="1" x14ac:dyDescent="0.25">
      <c r="A24" s="1">
        <v>23</v>
      </c>
      <c r="B24" s="3" t="s">
        <v>23</v>
      </c>
      <c r="C24" s="6"/>
      <c r="D24" s="8"/>
      <c r="E24" s="9"/>
      <c r="F24" s="9"/>
      <c r="G24" s="9"/>
      <c r="H24" s="9"/>
      <c r="I24" s="9"/>
      <c r="J24" s="9"/>
      <c r="K24" s="9"/>
      <c r="L24" s="9"/>
    </row>
    <row r="25" spans="1:12" ht="21.95" customHeight="1" x14ac:dyDescent="0.25">
      <c r="A25" s="1">
        <v>24</v>
      </c>
      <c r="B25" s="4" t="s">
        <v>24</v>
      </c>
      <c r="C25" s="6"/>
      <c r="D25" s="8"/>
      <c r="E25" s="9"/>
      <c r="F25" s="9"/>
      <c r="G25" s="9"/>
      <c r="H25" s="9"/>
      <c r="I25" s="9"/>
      <c r="J25" s="9"/>
      <c r="K25" s="9"/>
      <c r="L25" s="9"/>
    </row>
    <row r="26" spans="1:12" ht="30.95" customHeight="1" x14ac:dyDescent="0.25">
      <c r="A26" s="1">
        <v>25</v>
      </c>
      <c r="B26" s="3" t="s">
        <v>25</v>
      </c>
      <c r="C26" s="6"/>
      <c r="D26" s="7"/>
      <c r="E26" s="9"/>
      <c r="F26" s="9"/>
      <c r="G26" s="9"/>
      <c r="H26" s="9"/>
      <c r="I26" s="9"/>
      <c r="J26" s="9"/>
      <c r="K26" s="9"/>
      <c r="L26" s="9"/>
    </row>
    <row r="27" spans="1:12" ht="23.45" customHeight="1" x14ac:dyDescent="0.2">
      <c r="A27" s="1">
        <v>26</v>
      </c>
      <c r="B27" s="5" t="s">
        <v>26</v>
      </c>
      <c r="C27" s="6"/>
    </row>
    <row r="28" spans="1:12" x14ac:dyDescent="0.2">
      <c r="A28" s="2"/>
      <c r="B28" s="2"/>
    </row>
  </sheetData>
  <mergeCells count="1">
    <mergeCell ref="A1:B1"/>
  </mergeCells>
  <pageMargins left="0.7" right="0.7" top="0.75" bottom="0.75" header="0.3" footer="0.3"/>
  <pageSetup paperSize="9"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opLeftCell="A4" workbookViewId="0">
      <selection activeCell="C25" sqref="C25"/>
    </sheetView>
  </sheetViews>
  <sheetFormatPr defaultRowHeight="12.75" x14ac:dyDescent="0.2"/>
  <cols>
    <col min="1" max="1" width="3.140625" customWidth="1"/>
    <col min="2" max="2" width="41.42578125" customWidth="1"/>
    <col min="3" max="3" width="9.7109375" customWidth="1"/>
    <col min="4" max="4" width="7.7109375" customWidth="1"/>
    <col min="6" max="6" width="7.7109375" customWidth="1"/>
    <col min="7" max="7" width="7" customWidth="1"/>
    <col min="8" max="9" width="9" customWidth="1"/>
    <col min="10" max="10" width="7.5703125" customWidth="1"/>
    <col min="11" max="11" width="9.7109375" customWidth="1"/>
    <col min="12" max="12" width="9.42578125" customWidth="1"/>
    <col min="13" max="13" width="8.85546875" customWidth="1"/>
    <col min="14" max="14" width="8.5703125" customWidth="1"/>
    <col min="15" max="15" width="7.140625" customWidth="1"/>
  </cols>
  <sheetData>
    <row r="1" spans="1:15" ht="14.45" customHeight="1" x14ac:dyDescent="0.2">
      <c r="A1" s="60"/>
      <c r="M1" s="294" t="s">
        <v>209</v>
      </c>
      <c r="N1" s="294"/>
    </row>
    <row r="2" spans="1:15" ht="18.95" customHeight="1" x14ac:dyDescent="0.2">
      <c r="A2" s="302" t="s">
        <v>9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</row>
    <row r="3" spans="1:15" ht="5.25" customHeigh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</row>
    <row r="4" spans="1:15" ht="49.9" customHeight="1" x14ac:dyDescent="0.2">
      <c r="A4" s="304" t="s">
        <v>28</v>
      </c>
      <c r="B4" s="306" t="s">
        <v>192</v>
      </c>
      <c r="C4" s="223" t="s">
        <v>157</v>
      </c>
      <c r="D4" s="223"/>
      <c r="E4" s="223"/>
      <c r="F4" s="223"/>
      <c r="G4" s="223"/>
      <c r="H4" s="242" t="s">
        <v>189</v>
      </c>
      <c r="I4" s="243"/>
      <c r="J4" s="244"/>
      <c r="K4" s="230" t="s">
        <v>165</v>
      </c>
      <c r="L4" s="230"/>
      <c r="M4" s="230" t="s">
        <v>210</v>
      </c>
      <c r="N4" s="230"/>
      <c r="O4" s="6"/>
    </row>
    <row r="5" spans="1:15" ht="39.950000000000003" customHeight="1" x14ac:dyDescent="0.2">
      <c r="A5" s="305"/>
      <c r="B5" s="307"/>
      <c r="C5" s="64">
        <v>2018</v>
      </c>
      <c r="D5" s="67" t="s">
        <v>159</v>
      </c>
      <c r="E5" s="14">
        <v>2019</v>
      </c>
      <c r="F5" s="67" t="s">
        <v>159</v>
      </c>
      <c r="G5" s="70" t="s">
        <v>162</v>
      </c>
      <c r="H5" s="14">
        <v>2018</v>
      </c>
      <c r="I5" s="14">
        <v>2019</v>
      </c>
      <c r="J5" s="70" t="s">
        <v>162</v>
      </c>
      <c r="K5" s="14">
        <v>2018</v>
      </c>
      <c r="L5" s="14">
        <v>2019</v>
      </c>
      <c r="M5" s="14">
        <v>2018</v>
      </c>
      <c r="N5" s="14">
        <v>2019</v>
      </c>
      <c r="O5" s="6"/>
    </row>
    <row r="6" spans="1:15" x14ac:dyDescent="0.2">
      <c r="A6" s="12" t="s">
        <v>29</v>
      </c>
      <c r="B6" s="12" t="s">
        <v>31</v>
      </c>
      <c r="C6" s="12">
        <v>1</v>
      </c>
      <c r="D6" s="74">
        <v>2</v>
      </c>
      <c r="E6" s="12">
        <v>3</v>
      </c>
      <c r="F6" s="74">
        <v>4</v>
      </c>
      <c r="G6" s="74">
        <v>5</v>
      </c>
      <c r="H6" s="12">
        <v>6</v>
      </c>
      <c r="I6" s="12">
        <v>7</v>
      </c>
      <c r="J6" s="74">
        <v>8</v>
      </c>
      <c r="K6" s="12">
        <v>11</v>
      </c>
      <c r="L6" s="12">
        <v>12</v>
      </c>
      <c r="M6" s="12">
        <v>9</v>
      </c>
      <c r="N6" s="12">
        <v>10</v>
      </c>
      <c r="O6" s="6"/>
    </row>
    <row r="7" spans="1:15" ht="18.95" customHeight="1" x14ac:dyDescent="0.2">
      <c r="A7" s="12">
        <v>1</v>
      </c>
      <c r="B7" s="79" t="s">
        <v>193</v>
      </c>
      <c r="C7" s="185">
        <v>162964</v>
      </c>
      <c r="D7" s="173">
        <f t="shared" ref="D7:D22" si="0">(C7*100/C$23)</f>
        <v>16.381007905833631</v>
      </c>
      <c r="E7" s="185">
        <v>188950</v>
      </c>
      <c r="F7" s="173">
        <f t="shared" ref="F7:F22" si="1">(E7*100/E$23)</f>
        <v>18.765107922957288</v>
      </c>
      <c r="G7" s="186">
        <f t="shared" ref="G7:G23" si="2">E7/C7*100-100</f>
        <v>15.945853071844084</v>
      </c>
      <c r="H7" s="185">
        <v>152433</v>
      </c>
      <c r="I7" s="187">
        <v>176675</v>
      </c>
      <c r="J7" s="186">
        <f t="shared" ref="J7:J23" si="3">I7/H7*100-100</f>
        <v>15.903380501597425</v>
      </c>
      <c r="K7" s="188">
        <f t="shared" ref="K7:K23" si="4">H7/C7*100</f>
        <v>93.537836577403596</v>
      </c>
      <c r="L7" s="189">
        <f t="shared" ref="L7:L23" si="5">I7/E7*100</f>
        <v>93.50357237364382</v>
      </c>
      <c r="M7" s="187">
        <v>117813</v>
      </c>
      <c r="N7" s="187">
        <v>141685</v>
      </c>
      <c r="O7" s="6"/>
    </row>
    <row r="8" spans="1:15" ht="18.95" customHeight="1" x14ac:dyDescent="0.2">
      <c r="A8" s="12">
        <v>3</v>
      </c>
      <c r="B8" s="79" t="s">
        <v>194</v>
      </c>
      <c r="C8" s="185">
        <v>738046</v>
      </c>
      <c r="D8" s="173">
        <f t="shared" si="0"/>
        <v>74.187779883096198</v>
      </c>
      <c r="E8" s="187">
        <v>720437</v>
      </c>
      <c r="F8" s="173">
        <f t="shared" si="1"/>
        <v>71.548441686645049</v>
      </c>
      <c r="G8" s="186">
        <f t="shared" si="2"/>
        <v>-2.3858946461331669</v>
      </c>
      <c r="H8" s="185">
        <v>535175</v>
      </c>
      <c r="I8" s="187">
        <v>513662</v>
      </c>
      <c r="J8" s="186">
        <f t="shared" si="3"/>
        <v>-4.0198066053160204</v>
      </c>
      <c r="K8" s="188">
        <f t="shared" si="4"/>
        <v>72.512417925169984</v>
      </c>
      <c r="L8" s="189">
        <f t="shared" si="5"/>
        <v>71.298670112723244</v>
      </c>
      <c r="M8" s="187">
        <v>436137</v>
      </c>
      <c r="N8" s="187">
        <v>412520</v>
      </c>
      <c r="O8" s="6"/>
    </row>
    <row r="9" spans="1:15" ht="18.95" customHeight="1" x14ac:dyDescent="0.2">
      <c r="A9" s="12">
        <v>4</v>
      </c>
      <c r="B9" s="17" t="s">
        <v>195</v>
      </c>
      <c r="C9" s="65">
        <v>38077</v>
      </c>
      <c r="D9" s="72">
        <f t="shared" si="0"/>
        <v>3.8274688767484055</v>
      </c>
      <c r="E9" s="66">
        <v>35544</v>
      </c>
      <c r="F9" s="72">
        <f t="shared" si="1"/>
        <v>3.5299655782672343</v>
      </c>
      <c r="G9" s="180">
        <f t="shared" si="2"/>
        <v>-6.6523097933135489</v>
      </c>
      <c r="H9" s="65">
        <v>24432</v>
      </c>
      <c r="I9" s="66">
        <v>21397</v>
      </c>
      <c r="J9" s="180">
        <f t="shared" si="3"/>
        <v>-12.422233136869679</v>
      </c>
      <c r="K9" s="29">
        <f t="shared" si="4"/>
        <v>64.164718859153822</v>
      </c>
      <c r="L9" s="71">
        <f t="shared" si="5"/>
        <v>60.198627053792485</v>
      </c>
      <c r="M9" s="66">
        <v>17402</v>
      </c>
      <c r="N9" s="66">
        <v>14593</v>
      </c>
      <c r="O9" s="6"/>
    </row>
    <row r="10" spans="1:15" ht="19.7" customHeight="1" x14ac:dyDescent="0.2">
      <c r="A10" s="12">
        <v>5</v>
      </c>
      <c r="B10" s="17" t="s">
        <v>196</v>
      </c>
      <c r="C10" s="65">
        <v>460</v>
      </c>
      <c r="D10" s="72">
        <f t="shared" si="0"/>
        <v>4.6238823523498875E-2</v>
      </c>
      <c r="E10" s="65">
        <v>369</v>
      </c>
      <c r="F10" s="72">
        <f t="shared" si="1"/>
        <v>3.664633407552919E-2</v>
      </c>
      <c r="G10" s="180">
        <f t="shared" si="2"/>
        <v>-19.782608695652172</v>
      </c>
      <c r="H10" s="65">
        <v>200</v>
      </c>
      <c r="I10" s="65">
        <v>196</v>
      </c>
      <c r="J10" s="180">
        <f t="shared" si="3"/>
        <v>-2</v>
      </c>
      <c r="K10" s="29">
        <f t="shared" si="4"/>
        <v>43.478260869565219</v>
      </c>
      <c r="L10" s="71">
        <f t="shared" si="5"/>
        <v>53.116531165311656</v>
      </c>
      <c r="M10" s="66">
        <v>100</v>
      </c>
      <c r="N10" s="65">
        <v>48</v>
      </c>
      <c r="O10" s="6"/>
    </row>
    <row r="11" spans="1:15" ht="17.45" customHeight="1" x14ac:dyDescent="0.2">
      <c r="A11" s="12">
        <v>6</v>
      </c>
      <c r="B11" s="17" t="s">
        <v>197</v>
      </c>
      <c r="C11" s="65">
        <v>250410</v>
      </c>
      <c r="D11" s="72">
        <f t="shared" si="0"/>
        <v>25.171008257650765</v>
      </c>
      <c r="E11" s="65">
        <v>234916</v>
      </c>
      <c r="F11" s="72">
        <f t="shared" si="1"/>
        <v>23.330108985601665</v>
      </c>
      <c r="G11" s="180">
        <f t="shared" si="2"/>
        <v>-6.1874525777724614</v>
      </c>
      <c r="H11" s="65">
        <v>177282</v>
      </c>
      <c r="I11" s="65">
        <v>162839</v>
      </c>
      <c r="J11" s="180">
        <f t="shared" si="3"/>
        <v>-8.1469071874189183</v>
      </c>
      <c r="K11" s="29">
        <f t="shared" si="4"/>
        <v>70.796693422786632</v>
      </c>
      <c r="L11" s="71">
        <f t="shared" si="5"/>
        <v>69.317968976144655</v>
      </c>
      <c r="M11" s="66">
        <v>144936</v>
      </c>
      <c r="N11" s="65">
        <v>130311</v>
      </c>
      <c r="O11" s="6"/>
    </row>
    <row r="12" spans="1:15" ht="17.45" customHeight="1" x14ac:dyDescent="0.2">
      <c r="A12" s="12">
        <v>7</v>
      </c>
      <c r="B12" s="17" t="s">
        <v>198</v>
      </c>
      <c r="C12" s="65">
        <v>29528</v>
      </c>
      <c r="D12" s="72">
        <f t="shared" si="0"/>
        <v>2.9681303934823364</v>
      </c>
      <c r="E12" s="65">
        <v>32553</v>
      </c>
      <c r="F12" s="72">
        <f t="shared" si="1"/>
        <v>3.2329217158826604</v>
      </c>
      <c r="G12" s="180">
        <f t="shared" si="2"/>
        <v>10.244513681929021</v>
      </c>
      <c r="H12" s="65">
        <v>17165</v>
      </c>
      <c r="I12" s="65">
        <v>18690</v>
      </c>
      <c r="J12" s="180">
        <f t="shared" si="3"/>
        <v>8.8843577046315119</v>
      </c>
      <c r="K12" s="29">
        <f t="shared" si="4"/>
        <v>58.131265239772425</v>
      </c>
      <c r="L12" s="71">
        <f t="shared" si="5"/>
        <v>57.414063219979724</v>
      </c>
      <c r="M12" s="66">
        <v>10894</v>
      </c>
      <c r="N12" s="65">
        <v>11954</v>
      </c>
      <c r="O12" s="6"/>
    </row>
    <row r="13" spans="1:15" ht="17.45" customHeight="1" x14ac:dyDescent="0.2">
      <c r="A13" s="12">
        <v>8</v>
      </c>
      <c r="B13" s="17" t="s">
        <v>199</v>
      </c>
      <c r="C13" s="65">
        <v>66295</v>
      </c>
      <c r="D13" s="72">
        <f t="shared" si="0"/>
        <v>6.663919142370343</v>
      </c>
      <c r="E13" s="65">
        <v>60994</v>
      </c>
      <c r="F13" s="72">
        <f t="shared" si="1"/>
        <v>6.0574701913355753</v>
      </c>
      <c r="G13" s="180">
        <f t="shared" si="2"/>
        <v>-7.9960781356059982</v>
      </c>
      <c r="H13" s="65">
        <v>50881</v>
      </c>
      <c r="I13" s="65">
        <v>45189</v>
      </c>
      <c r="J13" s="180">
        <f t="shared" si="3"/>
        <v>-11.186887050175898</v>
      </c>
      <c r="K13" s="29">
        <f t="shared" si="4"/>
        <v>76.749377781129795</v>
      </c>
      <c r="L13" s="71">
        <f t="shared" si="5"/>
        <v>74.087615175263139</v>
      </c>
      <c r="M13" s="66">
        <v>44584</v>
      </c>
      <c r="N13" s="65">
        <v>39338</v>
      </c>
      <c r="O13" s="6"/>
    </row>
    <row r="14" spans="1:15" ht="17.45" customHeight="1" x14ac:dyDescent="0.2">
      <c r="A14" s="12">
        <v>9</v>
      </c>
      <c r="B14" s="17" t="s">
        <v>200</v>
      </c>
      <c r="C14" s="65">
        <v>2361</v>
      </c>
      <c r="D14" s="72">
        <f t="shared" si="0"/>
        <v>0.2373257876934366</v>
      </c>
      <c r="E14" s="65">
        <v>2564</v>
      </c>
      <c r="F14" s="72">
        <f t="shared" si="1"/>
        <v>0.25463739991776918</v>
      </c>
      <c r="G14" s="180">
        <f t="shared" si="2"/>
        <v>8.5980516730198957</v>
      </c>
      <c r="H14" s="65">
        <v>1192</v>
      </c>
      <c r="I14" s="65">
        <v>1207</v>
      </c>
      <c r="J14" s="180">
        <f t="shared" si="3"/>
        <v>1.2583892617449806</v>
      </c>
      <c r="K14" s="29">
        <f t="shared" si="4"/>
        <v>50.487081745023296</v>
      </c>
      <c r="L14" s="71">
        <f t="shared" si="5"/>
        <v>47.074882995319811</v>
      </c>
      <c r="M14" s="66">
        <v>323</v>
      </c>
      <c r="N14" s="65">
        <v>329</v>
      </c>
      <c r="O14" s="6"/>
    </row>
    <row r="15" spans="1:15" ht="17.45" customHeight="1" x14ac:dyDescent="0.2">
      <c r="A15" s="12">
        <v>10</v>
      </c>
      <c r="B15" s="17" t="s">
        <v>201</v>
      </c>
      <c r="C15" s="65">
        <v>50524</v>
      </c>
      <c r="D15" s="72">
        <f t="shared" si="0"/>
        <v>5.0786311297853413</v>
      </c>
      <c r="E15" s="65">
        <v>47576</v>
      </c>
      <c r="F15" s="72">
        <f t="shared" si="1"/>
        <v>4.7248942817815083</v>
      </c>
      <c r="G15" s="180">
        <f t="shared" si="2"/>
        <v>-5.8348507639933445</v>
      </c>
      <c r="H15" s="66">
        <v>34819</v>
      </c>
      <c r="I15" s="65">
        <v>33853</v>
      </c>
      <c r="J15" s="180">
        <f t="shared" si="3"/>
        <v>-2.7743473390964652</v>
      </c>
      <c r="K15" s="29">
        <f t="shared" si="4"/>
        <v>68.915762805795268</v>
      </c>
      <c r="L15" s="71">
        <f t="shared" si="5"/>
        <v>71.155624684714979</v>
      </c>
      <c r="M15" s="66">
        <v>28142</v>
      </c>
      <c r="N15" s="65">
        <v>27253</v>
      </c>
      <c r="O15" s="6"/>
    </row>
    <row r="16" spans="1:15" ht="17.45" customHeight="1" x14ac:dyDescent="0.2">
      <c r="A16" s="12">
        <v>11</v>
      </c>
      <c r="B16" s="17" t="s">
        <v>202</v>
      </c>
      <c r="C16" s="66">
        <v>15842</v>
      </c>
      <c r="D16" s="72">
        <f t="shared" si="0"/>
        <v>1.592424874476672</v>
      </c>
      <c r="E16" s="65">
        <v>20766</v>
      </c>
      <c r="F16" s="72">
        <f t="shared" si="1"/>
        <v>2.0623245891936017</v>
      </c>
      <c r="G16" s="180">
        <f t="shared" si="2"/>
        <v>31.081934099229898</v>
      </c>
      <c r="H16" s="66">
        <v>8668</v>
      </c>
      <c r="I16" s="65">
        <v>10656</v>
      </c>
      <c r="J16" s="180">
        <f t="shared" si="3"/>
        <v>22.934933087217345</v>
      </c>
      <c r="K16" s="29">
        <f t="shared" si="4"/>
        <v>54.715313723014766</v>
      </c>
      <c r="L16" s="71">
        <f t="shared" si="5"/>
        <v>51.314648945391504</v>
      </c>
      <c r="M16" s="66">
        <v>4974</v>
      </c>
      <c r="N16" s="65">
        <v>6420</v>
      </c>
      <c r="O16" s="6"/>
    </row>
    <row r="17" spans="1:15" ht="17.45" customHeight="1" x14ac:dyDescent="0.2">
      <c r="A17" s="12">
        <v>12</v>
      </c>
      <c r="B17" s="17" t="s">
        <v>203</v>
      </c>
      <c r="C17" s="66">
        <v>245780</v>
      </c>
      <c r="D17" s="72">
        <f t="shared" si="0"/>
        <v>24.705604446968593</v>
      </c>
      <c r="E17" s="65">
        <v>241754</v>
      </c>
      <c r="F17" s="72">
        <f t="shared" si="1"/>
        <v>24.009208260421364</v>
      </c>
      <c r="G17" s="180">
        <f t="shared" si="2"/>
        <v>-1.6380502888762294</v>
      </c>
      <c r="H17" s="66">
        <v>194902</v>
      </c>
      <c r="I17" s="65">
        <v>190576</v>
      </c>
      <c r="J17" s="180">
        <f t="shared" si="3"/>
        <v>-2.2195770181937604</v>
      </c>
      <c r="K17" s="29">
        <f t="shared" si="4"/>
        <v>79.299373423386768</v>
      </c>
      <c r="L17" s="71">
        <f t="shared" si="5"/>
        <v>78.83054675413851</v>
      </c>
      <c r="M17" s="66">
        <v>168433</v>
      </c>
      <c r="N17" s="65">
        <v>163423</v>
      </c>
      <c r="O17" s="6"/>
    </row>
    <row r="18" spans="1:15" ht="20.45" customHeight="1" x14ac:dyDescent="0.2">
      <c r="A18" s="12">
        <v>13</v>
      </c>
      <c r="B18" s="17" t="s">
        <v>204</v>
      </c>
      <c r="C18" s="66">
        <v>20593</v>
      </c>
      <c r="D18" s="72">
        <f t="shared" si="0"/>
        <v>2.0699915061291572</v>
      </c>
      <c r="E18" s="65">
        <v>21133</v>
      </c>
      <c r="F18" s="72">
        <f t="shared" si="1"/>
        <v>2.0987722981521904</v>
      </c>
      <c r="G18" s="180">
        <f t="shared" si="2"/>
        <v>2.6222502792210918</v>
      </c>
      <c r="H18" s="66">
        <v>14400</v>
      </c>
      <c r="I18" s="65">
        <v>14418</v>
      </c>
      <c r="J18" s="180">
        <f t="shared" si="3"/>
        <v>0.125</v>
      </c>
      <c r="K18" s="29">
        <f t="shared" si="4"/>
        <v>69.926674112562523</v>
      </c>
      <c r="L18" s="71">
        <f t="shared" si="5"/>
        <v>68.22505086831022</v>
      </c>
      <c r="M18" s="66">
        <v>9851</v>
      </c>
      <c r="N18" s="65">
        <v>10455</v>
      </c>
      <c r="O18" s="6"/>
    </row>
    <row r="19" spans="1:15" ht="28.7" customHeight="1" x14ac:dyDescent="0.2">
      <c r="A19" s="12">
        <v>14</v>
      </c>
      <c r="B19" s="18" t="s">
        <v>205</v>
      </c>
      <c r="C19" s="66">
        <v>7039</v>
      </c>
      <c r="D19" s="72">
        <f t="shared" si="0"/>
        <v>0.70755451909110556</v>
      </c>
      <c r="E19" s="65">
        <v>8302</v>
      </c>
      <c r="F19" s="72">
        <f t="shared" si="1"/>
        <v>0.82449286042017156</v>
      </c>
      <c r="G19" s="180">
        <f t="shared" si="2"/>
        <v>17.942889615002116</v>
      </c>
      <c r="H19" s="66">
        <v>3926</v>
      </c>
      <c r="I19" s="65">
        <v>4969</v>
      </c>
      <c r="J19" s="180">
        <f t="shared" si="3"/>
        <v>26.566479877738146</v>
      </c>
      <c r="K19" s="29">
        <f t="shared" si="4"/>
        <v>55.774968035232277</v>
      </c>
      <c r="L19" s="71">
        <f t="shared" si="5"/>
        <v>59.853047458443754</v>
      </c>
      <c r="M19" s="66">
        <v>1780</v>
      </c>
      <c r="N19" s="65">
        <v>1668</v>
      </c>
      <c r="O19" s="6"/>
    </row>
    <row r="20" spans="1:15" ht="24.2" customHeight="1" x14ac:dyDescent="0.2">
      <c r="A20" s="12">
        <v>15</v>
      </c>
      <c r="B20" s="18" t="s">
        <v>206</v>
      </c>
      <c r="C20" s="66">
        <v>5472</v>
      </c>
      <c r="D20" s="72">
        <f t="shared" si="0"/>
        <v>0.55004096156649096</v>
      </c>
      <c r="E20" s="65">
        <v>5883</v>
      </c>
      <c r="F20" s="72">
        <f t="shared" si="1"/>
        <v>0.58425578148059132</v>
      </c>
      <c r="G20" s="180">
        <f t="shared" si="2"/>
        <v>7.5109649122806985</v>
      </c>
      <c r="H20" s="66">
        <v>3863</v>
      </c>
      <c r="I20" s="65">
        <v>3952</v>
      </c>
      <c r="J20" s="180">
        <f t="shared" si="3"/>
        <v>2.3039088791094997</v>
      </c>
      <c r="K20" s="29">
        <f t="shared" si="4"/>
        <v>70.595760233918128</v>
      </c>
      <c r="L20" s="71">
        <f t="shared" si="5"/>
        <v>67.176610572836992</v>
      </c>
      <c r="M20" s="66">
        <v>2892</v>
      </c>
      <c r="N20" s="65">
        <v>2966</v>
      </c>
      <c r="O20" s="6"/>
    </row>
    <row r="21" spans="1:15" ht="16.7" customHeight="1" x14ac:dyDescent="0.2">
      <c r="A21" s="12">
        <v>16</v>
      </c>
      <c r="B21" s="18" t="s">
        <v>207</v>
      </c>
      <c r="C21" s="66">
        <v>5646</v>
      </c>
      <c r="D21" s="72">
        <f t="shared" si="0"/>
        <v>0.56753129916016221</v>
      </c>
      <c r="E21" s="65">
        <v>8048</v>
      </c>
      <c r="F21" s="72">
        <f t="shared" si="1"/>
        <v>0.79926747056872327</v>
      </c>
      <c r="G21" s="180">
        <f t="shared" si="2"/>
        <v>42.543393552957838</v>
      </c>
      <c r="H21" s="66">
        <v>3441</v>
      </c>
      <c r="I21" s="65">
        <v>5700</v>
      </c>
      <c r="J21" s="180">
        <f t="shared" si="3"/>
        <v>65.649520488230166</v>
      </c>
      <c r="K21" s="29">
        <f t="shared" si="4"/>
        <v>60.94580233793836</v>
      </c>
      <c r="L21" s="71">
        <f t="shared" si="5"/>
        <v>70.825049701789268</v>
      </c>
      <c r="M21" s="66">
        <v>1823</v>
      </c>
      <c r="N21" s="65">
        <v>3752</v>
      </c>
      <c r="O21" s="6"/>
    </row>
    <row r="22" spans="1:15" ht="18.2" customHeight="1" x14ac:dyDescent="0.2">
      <c r="A22" s="12">
        <v>17</v>
      </c>
      <c r="B22" s="79" t="s">
        <v>208</v>
      </c>
      <c r="C22" s="187">
        <v>93825</v>
      </c>
      <c r="D22" s="173">
        <f t="shared" si="0"/>
        <v>9.4312122110701768</v>
      </c>
      <c r="E22" s="187">
        <v>97535</v>
      </c>
      <c r="F22" s="173">
        <f t="shared" si="1"/>
        <v>9.6864503903976669</v>
      </c>
      <c r="G22" s="186">
        <f t="shared" si="2"/>
        <v>3.9541699973354696</v>
      </c>
      <c r="H22" s="187">
        <v>84279</v>
      </c>
      <c r="I22" s="187">
        <v>87205</v>
      </c>
      <c r="J22" s="186">
        <f t="shared" si="3"/>
        <v>3.4718019910060747</v>
      </c>
      <c r="K22" s="188">
        <f t="shared" si="4"/>
        <v>89.825739408473225</v>
      </c>
      <c r="L22" s="189">
        <f t="shared" si="5"/>
        <v>89.408930127646485</v>
      </c>
      <c r="M22" s="187">
        <v>78155</v>
      </c>
      <c r="N22" s="187">
        <v>81020</v>
      </c>
      <c r="O22" s="6"/>
    </row>
    <row r="23" spans="1:15" ht="19.5" customHeight="1" x14ac:dyDescent="0.2">
      <c r="A23" s="12">
        <v>22</v>
      </c>
      <c r="B23" s="63" t="s">
        <v>156</v>
      </c>
      <c r="C23" s="45">
        <f>C7+C8+C22</f>
        <v>994835</v>
      </c>
      <c r="D23" s="75" t="s">
        <v>160</v>
      </c>
      <c r="E23" s="45">
        <f>E7+E8+E22</f>
        <v>1006922</v>
      </c>
      <c r="F23" s="75" t="s">
        <v>160</v>
      </c>
      <c r="G23" s="180">
        <f t="shared" si="2"/>
        <v>1.2149753476707161</v>
      </c>
      <c r="H23" s="45">
        <f>H7+H8+H22</f>
        <v>771887</v>
      </c>
      <c r="I23" s="45">
        <f>I7+I8+I22</f>
        <v>777542</v>
      </c>
      <c r="J23" s="180">
        <f t="shared" si="3"/>
        <v>0.7326201892246047</v>
      </c>
      <c r="K23" s="77">
        <f t="shared" si="4"/>
        <v>77.58944950670211</v>
      </c>
      <c r="L23" s="78">
        <f t="shared" si="5"/>
        <v>77.219685338089732</v>
      </c>
      <c r="M23" s="45">
        <f>M7+M8+M22</f>
        <v>632105</v>
      </c>
      <c r="N23" s="45">
        <f>N7+N8+N22</f>
        <v>635225</v>
      </c>
      <c r="O23" s="6"/>
    </row>
    <row r="24" spans="1:15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</sheetData>
  <mergeCells count="8">
    <mergeCell ref="M1:N1"/>
    <mergeCell ref="A2:N2"/>
    <mergeCell ref="A4:A5"/>
    <mergeCell ref="B4:B5"/>
    <mergeCell ref="C4:G4"/>
    <mergeCell ref="H4:J4"/>
    <mergeCell ref="K4:L4"/>
    <mergeCell ref="M4:N4"/>
  </mergeCells>
  <pageMargins left="0.7" right="0.7" top="0.75" bottom="0.75" header="0.3" footer="0.3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opLeftCell="A4" workbookViewId="0">
      <selection activeCell="J30" sqref="J30"/>
    </sheetView>
  </sheetViews>
  <sheetFormatPr defaultRowHeight="12.75" x14ac:dyDescent="0.2"/>
  <cols>
    <col min="1" max="1" width="3.140625" customWidth="1"/>
    <col min="2" max="2" width="41.42578125" customWidth="1"/>
    <col min="3" max="3" width="9.7109375" customWidth="1"/>
    <col min="4" max="4" width="7.7109375" customWidth="1"/>
    <col min="6" max="7" width="7.7109375" customWidth="1"/>
    <col min="8" max="9" width="9" customWidth="1"/>
    <col min="10" max="10" width="7.5703125" customWidth="1"/>
    <col min="11" max="12" width="9.7109375" customWidth="1"/>
    <col min="13" max="13" width="8.85546875" customWidth="1"/>
    <col min="14" max="14" width="8.5703125" customWidth="1"/>
    <col min="15" max="16" width="7.140625" customWidth="1"/>
  </cols>
  <sheetData>
    <row r="1" spans="1:16" ht="14.45" customHeight="1" x14ac:dyDescent="0.2">
      <c r="A1" s="60"/>
      <c r="M1" s="294" t="s">
        <v>222</v>
      </c>
      <c r="N1" s="294"/>
    </row>
    <row r="2" spans="1:16" ht="18.95" customHeight="1" x14ac:dyDescent="0.2">
      <c r="A2" s="302" t="s">
        <v>10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</row>
    <row r="3" spans="1:16" ht="5.25" customHeigh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</row>
    <row r="4" spans="1:16" ht="49.9" customHeight="1" x14ac:dyDescent="0.2">
      <c r="A4" s="304" t="s">
        <v>28</v>
      </c>
      <c r="B4" s="306" t="s">
        <v>192</v>
      </c>
      <c r="C4" s="223" t="s">
        <v>157</v>
      </c>
      <c r="D4" s="223"/>
      <c r="E4" s="223"/>
      <c r="F4" s="223"/>
      <c r="G4" s="223"/>
      <c r="H4" s="242" t="s">
        <v>189</v>
      </c>
      <c r="I4" s="243"/>
      <c r="J4" s="244"/>
      <c r="K4" s="230" t="s">
        <v>165</v>
      </c>
      <c r="L4" s="230"/>
      <c r="M4" s="230" t="s">
        <v>210</v>
      </c>
      <c r="N4" s="230"/>
      <c r="O4" s="6"/>
    </row>
    <row r="5" spans="1:16" ht="39.950000000000003" customHeight="1" x14ac:dyDescent="0.2">
      <c r="A5" s="305"/>
      <c r="B5" s="307"/>
      <c r="C5" s="64">
        <v>2018</v>
      </c>
      <c r="D5" s="67" t="s">
        <v>159</v>
      </c>
      <c r="E5" s="14">
        <v>2019</v>
      </c>
      <c r="F5" s="67" t="s">
        <v>159</v>
      </c>
      <c r="G5" s="70" t="s">
        <v>162</v>
      </c>
      <c r="H5" s="14">
        <v>2018</v>
      </c>
      <c r="I5" s="14">
        <v>2019</v>
      </c>
      <c r="J5" s="70" t="s">
        <v>162</v>
      </c>
      <c r="K5" s="14">
        <v>2018</v>
      </c>
      <c r="L5" s="14">
        <v>2019</v>
      </c>
      <c r="M5" s="14">
        <v>2018</v>
      </c>
      <c r="N5" s="14">
        <v>2019</v>
      </c>
      <c r="O5" s="6"/>
      <c r="P5" s="81"/>
    </row>
    <row r="6" spans="1:16" x14ac:dyDescent="0.2">
      <c r="A6" s="12" t="s">
        <v>29</v>
      </c>
      <c r="B6" s="12" t="s">
        <v>31</v>
      </c>
      <c r="C6" s="12">
        <v>1</v>
      </c>
      <c r="D6" s="74">
        <v>2</v>
      </c>
      <c r="E6" s="12">
        <v>3</v>
      </c>
      <c r="F6" s="74">
        <v>4</v>
      </c>
      <c r="G6" s="74">
        <v>5</v>
      </c>
      <c r="H6" s="12">
        <v>6</v>
      </c>
      <c r="I6" s="12">
        <v>7</v>
      </c>
      <c r="J6" s="74">
        <v>8</v>
      </c>
      <c r="K6" s="12">
        <v>11</v>
      </c>
      <c r="L6" s="12">
        <v>12</v>
      </c>
      <c r="M6" s="12">
        <v>9</v>
      </c>
      <c r="N6" s="12">
        <v>10</v>
      </c>
      <c r="O6" s="6"/>
    </row>
    <row r="7" spans="1:16" ht="14.25" x14ac:dyDescent="0.2">
      <c r="A7" s="12">
        <v>1</v>
      </c>
      <c r="B7" s="79" t="s">
        <v>193</v>
      </c>
      <c r="C7" s="82">
        <v>5539</v>
      </c>
      <c r="D7" s="83">
        <f t="shared" ref="D7:D19" si="0">(C7*100/C$20)</f>
        <v>6.0871476454750262</v>
      </c>
      <c r="E7" s="82">
        <v>8076</v>
      </c>
      <c r="F7" s="83">
        <f t="shared" ref="F7:F15" si="1">(E7*100/E$20)</f>
        <v>8.2237813508752282</v>
      </c>
      <c r="G7" s="184">
        <f t="shared" ref="G7:G15" si="2">E7/C7*100-100</f>
        <v>45.802491424444838</v>
      </c>
      <c r="H7" s="82">
        <v>5396</v>
      </c>
      <c r="I7" s="82">
        <v>7808</v>
      </c>
      <c r="J7" s="184">
        <f t="shared" ref="J7:J15" si="3">I7/H7*100-100</f>
        <v>44.699777613046706</v>
      </c>
      <c r="K7" s="183">
        <f>H7/C7*100</f>
        <v>97.418306553529519</v>
      </c>
      <c r="L7" s="183">
        <f>I7/E7*100</f>
        <v>96.681525507677065</v>
      </c>
      <c r="M7" s="82">
        <v>3538</v>
      </c>
      <c r="N7" s="82">
        <v>6211</v>
      </c>
      <c r="O7" s="6"/>
    </row>
    <row r="8" spans="1:16" ht="14.25" x14ac:dyDescent="0.2">
      <c r="A8" s="12">
        <v>2</v>
      </c>
      <c r="B8" s="79" t="s">
        <v>194</v>
      </c>
      <c r="C8" s="82">
        <f>SUM(C9:C19)</f>
        <v>85456</v>
      </c>
      <c r="D8" s="83">
        <f t="shared" si="0"/>
        <v>93.912852354524972</v>
      </c>
      <c r="E8" s="82">
        <f>SUM(E9:E19)</f>
        <v>90127</v>
      </c>
      <c r="F8" s="83">
        <f t="shared" si="1"/>
        <v>91.776218649124772</v>
      </c>
      <c r="G8" s="184">
        <f t="shared" si="2"/>
        <v>5.4659707919865212</v>
      </c>
      <c r="H8" s="82">
        <f>SUM(H9:H19)</f>
        <v>59048</v>
      </c>
      <c r="I8" s="82">
        <f>SUM(I9:I19)</f>
        <v>66470</v>
      </c>
      <c r="J8" s="184">
        <f t="shared" si="3"/>
        <v>12.569435035902998</v>
      </c>
      <c r="K8" s="183">
        <f t="shared" ref="K8:K20" si="4">H8/C8*100</f>
        <v>69.097547275791044</v>
      </c>
      <c r="L8" s="183">
        <f t="shared" ref="L8:L15" si="5">I8/E8*100</f>
        <v>73.751484016998234</v>
      </c>
      <c r="M8" s="82">
        <f>SUM(M9:M19)</f>
        <v>37427</v>
      </c>
      <c r="N8" s="82">
        <f>SUM(N9:N19)</f>
        <v>41559</v>
      </c>
      <c r="O8" s="6"/>
    </row>
    <row r="9" spans="1:16" ht="19.7" customHeight="1" x14ac:dyDescent="0.2">
      <c r="A9" s="12">
        <v>3</v>
      </c>
      <c r="B9" s="18" t="s">
        <v>211</v>
      </c>
      <c r="C9" s="65">
        <v>42651</v>
      </c>
      <c r="D9" s="72">
        <f t="shared" si="0"/>
        <v>46.871806143194682</v>
      </c>
      <c r="E9" s="65">
        <v>49151</v>
      </c>
      <c r="F9" s="72">
        <f t="shared" si="1"/>
        <v>50.050405792083744</v>
      </c>
      <c r="G9" s="180">
        <f t="shared" si="2"/>
        <v>15.239970926824697</v>
      </c>
      <c r="H9" s="65">
        <v>31358</v>
      </c>
      <c r="I9" s="65">
        <v>37828</v>
      </c>
      <c r="J9" s="180">
        <f t="shared" si="3"/>
        <v>20.632693411569619</v>
      </c>
      <c r="K9" s="29">
        <f t="shared" si="4"/>
        <v>73.522308972825954</v>
      </c>
      <c r="L9" s="71">
        <f t="shared" si="5"/>
        <v>76.962828833594429</v>
      </c>
      <c r="M9" s="66">
        <v>20758</v>
      </c>
      <c r="N9" s="65">
        <v>25392</v>
      </c>
      <c r="O9" s="6"/>
    </row>
    <row r="10" spans="1:16" ht="18.95" customHeight="1" x14ac:dyDescent="0.2">
      <c r="A10" s="12">
        <v>4</v>
      </c>
      <c r="B10" s="18" t="s">
        <v>212</v>
      </c>
      <c r="C10" s="65">
        <v>3696</v>
      </c>
      <c r="D10" s="72">
        <f t="shared" si="0"/>
        <v>4.0617616352546841</v>
      </c>
      <c r="E10" s="65">
        <v>4659</v>
      </c>
      <c r="F10" s="72">
        <f t="shared" si="1"/>
        <v>4.7442542488518678</v>
      </c>
      <c r="G10" s="180">
        <f t="shared" si="2"/>
        <v>26.055194805194802</v>
      </c>
      <c r="H10" s="65">
        <v>2805</v>
      </c>
      <c r="I10" s="65">
        <v>3534</v>
      </c>
      <c r="J10" s="180">
        <f t="shared" si="3"/>
        <v>25.989304812834234</v>
      </c>
      <c r="K10" s="29">
        <f t="shared" si="4"/>
        <v>75.892857142857139</v>
      </c>
      <c r="L10" s="71">
        <f t="shared" si="5"/>
        <v>75.853187379265947</v>
      </c>
      <c r="M10" s="66">
        <v>1645</v>
      </c>
      <c r="N10" s="65">
        <v>1581</v>
      </c>
      <c r="O10" s="6"/>
    </row>
    <row r="11" spans="1:16" ht="18.95" customHeight="1" x14ac:dyDescent="0.2">
      <c r="A11" s="12">
        <v>5</v>
      </c>
      <c r="B11" s="18" t="s">
        <v>213</v>
      </c>
      <c r="C11" s="65">
        <v>150</v>
      </c>
      <c r="D11" s="72">
        <f t="shared" si="0"/>
        <v>0.16484422221001155</v>
      </c>
      <c r="E11" s="65">
        <v>113</v>
      </c>
      <c r="F11" s="72">
        <f t="shared" si="1"/>
        <v>0.11506776778713482</v>
      </c>
      <c r="G11" s="180">
        <f t="shared" si="2"/>
        <v>-24.666666666666671</v>
      </c>
      <c r="H11" s="65">
        <v>100</v>
      </c>
      <c r="I11" s="65">
        <v>73</v>
      </c>
      <c r="J11" s="180">
        <f t="shared" si="3"/>
        <v>-27</v>
      </c>
      <c r="K11" s="29">
        <f t="shared" si="4"/>
        <v>66.666666666666657</v>
      </c>
      <c r="L11" s="71">
        <f t="shared" si="5"/>
        <v>64.601769911504419</v>
      </c>
      <c r="M11" s="66">
        <v>69</v>
      </c>
      <c r="N11" s="65">
        <v>41</v>
      </c>
      <c r="O11" s="6"/>
    </row>
    <row r="12" spans="1:16" ht="18.95" customHeight="1" x14ac:dyDescent="0.2">
      <c r="A12" s="12">
        <v>6</v>
      </c>
      <c r="B12" s="17" t="s">
        <v>214</v>
      </c>
      <c r="C12" s="65">
        <v>1406</v>
      </c>
      <c r="D12" s="72">
        <f t="shared" si="0"/>
        <v>1.5451398428485081</v>
      </c>
      <c r="E12" s="65">
        <v>1599</v>
      </c>
      <c r="F12" s="72">
        <f t="shared" si="1"/>
        <v>1.6282598291294563</v>
      </c>
      <c r="G12" s="180">
        <f t="shared" si="2"/>
        <v>13.726884779516354</v>
      </c>
      <c r="H12" s="65">
        <v>856</v>
      </c>
      <c r="I12" s="65">
        <v>976</v>
      </c>
      <c r="J12" s="180">
        <f t="shared" si="3"/>
        <v>14.018691588785032</v>
      </c>
      <c r="K12" s="29">
        <f t="shared" si="4"/>
        <v>60.881934566145091</v>
      </c>
      <c r="L12" s="71">
        <f t="shared" si="5"/>
        <v>61.038148843026896</v>
      </c>
      <c r="M12" s="66">
        <v>414</v>
      </c>
      <c r="N12" s="65">
        <v>421</v>
      </c>
      <c r="O12" s="6"/>
    </row>
    <row r="13" spans="1:16" ht="19.7" customHeight="1" x14ac:dyDescent="0.2">
      <c r="A13" s="12">
        <v>7</v>
      </c>
      <c r="B13" s="17" t="s">
        <v>215</v>
      </c>
      <c r="C13" s="65">
        <v>4570</v>
      </c>
      <c r="D13" s="72">
        <f t="shared" si="0"/>
        <v>5.0222539699983519</v>
      </c>
      <c r="E13" s="65">
        <v>5363</v>
      </c>
      <c r="F13" s="72">
        <f t="shared" si="1"/>
        <v>5.4611366251540181</v>
      </c>
      <c r="G13" s="180">
        <f t="shared" si="2"/>
        <v>17.352297592997814</v>
      </c>
      <c r="H13" s="65">
        <v>3157</v>
      </c>
      <c r="I13" s="65">
        <v>3643</v>
      </c>
      <c r="J13" s="180">
        <f t="shared" si="3"/>
        <v>15.394361735825157</v>
      </c>
      <c r="K13" s="29">
        <f t="shared" si="4"/>
        <v>69.080962800875284</v>
      </c>
      <c r="L13" s="71">
        <f t="shared" si="5"/>
        <v>67.92839828454224</v>
      </c>
      <c r="M13" s="66">
        <v>1596</v>
      </c>
      <c r="N13" s="65">
        <v>1727</v>
      </c>
      <c r="O13" s="6"/>
    </row>
    <row r="14" spans="1:16" ht="17.45" customHeight="1" x14ac:dyDescent="0.2">
      <c r="A14" s="12">
        <v>8</v>
      </c>
      <c r="B14" s="17" t="s">
        <v>216</v>
      </c>
      <c r="C14" s="65">
        <v>1420</v>
      </c>
      <c r="D14" s="72">
        <f t="shared" si="0"/>
        <v>1.5605253035881093</v>
      </c>
      <c r="E14" s="65">
        <v>1975</v>
      </c>
      <c r="F14" s="72">
        <f t="shared" si="1"/>
        <v>2.0111401891999225</v>
      </c>
      <c r="G14" s="180">
        <f t="shared" si="2"/>
        <v>39.084507042253534</v>
      </c>
      <c r="H14" s="65">
        <v>929</v>
      </c>
      <c r="I14" s="65">
        <v>1327</v>
      </c>
      <c r="J14" s="180">
        <f t="shared" si="3"/>
        <v>42.841765339074271</v>
      </c>
      <c r="K14" s="29">
        <f t="shared" si="4"/>
        <v>65.422535211267601</v>
      </c>
      <c r="L14" s="71">
        <f t="shared" si="5"/>
        <v>67.189873417721529</v>
      </c>
      <c r="M14" s="66">
        <v>403</v>
      </c>
      <c r="N14" s="65">
        <v>581</v>
      </c>
      <c r="O14" s="6"/>
    </row>
    <row r="15" spans="1:16" ht="17.45" customHeight="1" x14ac:dyDescent="0.2">
      <c r="A15" s="12">
        <v>9</v>
      </c>
      <c r="B15" s="17" t="s">
        <v>217</v>
      </c>
      <c r="C15" s="65">
        <v>722</v>
      </c>
      <c r="D15" s="72">
        <f t="shared" si="0"/>
        <v>0.79345018957085556</v>
      </c>
      <c r="E15" s="65">
        <v>639</v>
      </c>
      <c r="F15" s="72">
        <f t="shared" si="1"/>
        <v>0.65069295235379776</v>
      </c>
      <c r="G15" s="180">
        <f t="shared" si="2"/>
        <v>-11.495844875346265</v>
      </c>
      <c r="H15" s="65">
        <v>454</v>
      </c>
      <c r="I15" s="65">
        <v>387</v>
      </c>
      <c r="J15" s="180">
        <f t="shared" si="3"/>
        <v>-14.757709251101332</v>
      </c>
      <c r="K15" s="29">
        <f t="shared" si="4"/>
        <v>62.880886426592795</v>
      </c>
      <c r="L15" s="71">
        <f t="shared" si="5"/>
        <v>60.563380281690137</v>
      </c>
      <c r="M15" s="66">
        <v>222</v>
      </c>
      <c r="N15" s="65">
        <v>201</v>
      </c>
      <c r="O15" s="6"/>
    </row>
    <row r="16" spans="1:16" ht="17.45" customHeight="1" x14ac:dyDescent="0.2">
      <c r="A16" s="12">
        <v>10</v>
      </c>
      <c r="B16" s="17" t="s">
        <v>218</v>
      </c>
      <c r="C16" s="65">
        <v>289</v>
      </c>
      <c r="D16" s="72">
        <f t="shared" si="0"/>
        <v>0.31759986812462221</v>
      </c>
      <c r="E16" s="65"/>
      <c r="F16" s="72"/>
      <c r="G16" s="180">
        <v>-100</v>
      </c>
      <c r="H16" s="65">
        <v>209</v>
      </c>
      <c r="I16" s="65"/>
      <c r="J16" s="180">
        <v>-100</v>
      </c>
      <c r="K16" s="29">
        <f t="shared" si="4"/>
        <v>72.318339100346023</v>
      </c>
      <c r="L16" s="71"/>
      <c r="M16" s="66">
        <v>128</v>
      </c>
      <c r="N16" s="65"/>
      <c r="O16" s="6"/>
    </row>
    <row r="17" spans="1:15" ht="17.45" customHeight="1" x14ac:dyDescent="0.2">
      <c r="A17" s="12">
        <v>11</v>
      </c>
      <c r="B17" s="17" t="s">
        <v>219</v>
      </c>
      <c r="C17" s="65">
        <v>707</v>
      </c>
      <c r="D17" s="72">
        <f t="shared" si="0"/>
        <v>0.77696576734985434</v>
      </c>
      <c r="E17" s="65">
        <v>776</v>
      </c>
      <c r="F17" s="72">
        <f>(E17*100/E$20)</f>
        <v>0.79019989206032404</v>
      </c>
      <c r="G17" s="180">
        <f>E17/C17*100-100</f>
        <v>9.7595473833097515</v>
      </c>
      <c r="H17" s="65">
        <v>555</v>
      </c>
      <c r="I17" s="65">
        <v>558</v>
      </c>
      <c r="J17" s="180">
        <f>I17/H17*100-100</f>
        <v>0.54054054054053324</v>
      </c>
      <c r="K17" s="29">
        <f t="shared" si="4"/>
        <v>78.500707213578508</v>
      </c>
      <c r="L17" s="71">
        <f>I17/E17*100</f>
        <v>71.907216494845358</v>
      </c>
      <c r="M17" s="66">
        <v>339</v>
      </c>
      <c r="N17" s="65">
        <v>267</v>
      </c>
      <c r="O17" s="6"/>
    </row>
    <row r="18" spans="1:15" ht="17.45" customHeight="1" x14ac:dyDescent="0.2">
      <c r="A18" s="12">
        <v>12</v>
      </c>
      <c r="B18" s="17" t="s">
        <v>220</v>
      </c>
      <c r="C18" s="65">
        <v>5419</v>
      </c>
      <c r="D18" s="72">
        <f t="shared" si="0"/>
        <v>5.9552722677070165</v>
      </c>
      <c r="E18" s="65">
        <v>4568</v>
      </c>
      <c r="F18" s="72">
        <f>(E18*100/E$20)</f>
        <v>4.651589055324175</v>
      </c>
      <c r="G18" s="180">
        <f>E18/C18*100-100</f>
        <v>-15.704004428861424</v>
      </c>
      <c r="H18" s="65">
        <v>4175</v>
      </c>
      <c r="I18" s="65">
        <v>4004</v>
      </c>
      <c r="J18" s="180">
        <f>I18/H18*100-100</f>
        <v>-4.0958083832335319</v>
      </c>
      <c r="K18" s="29">
        <f t="shared" si="4"/>
        <v>77.04373500645876</v>
      </c>
      <c r="L18" s="71">
        <f>I18/E18*100</f>
        <v>87.65323992994746</v>
      </c>
      <c r="M18" s="66">
        <v>2140</v>
      </c>
      <c r="N18" s="65">
        <v>783</v>
      </c>
      <c r="O18" s="6"/>
    </row>
    <row r="19" spans="1:15" ht="17.45" customHeight="1" x14ac:dyDescent="0.2">
      <c r="A19" s="12">
        <v>13</v>
      </c>
      <c r="B19" s="17" t="s">
        <v>221</v>
      </c>
      <c r="C19" s="66">
        <v>24426</v>
      </c>
      <c r="D19" s="72">
        <f t="shared" si="0"/>
        <v>26.84323314467828</v>
      </c>
      <c r="E19" s="65">
        <v>21284</v>
      </c>
      <c r="F19" s="72">
        <f>(E19*100/E$20)</f>
        <v>21.673472297180332</v>
      </c>
      <c r="G19" s="180">
        <f>E19/C19*100-100</f>
        <v>-12.863342340129364</v>
      </c>
      <c r="H19" s="65">
        <v>14450</v>
      </c>
      <c r="I19" s="65">
        <v>14140</v>
      </c>
      <c r="J19" s="180">
        <f>I19/H19*100-100</f>
        <v>-2.1453287197231816</v>
      </c>
      <c r="K19" s="29">
        <f t="shared" si="4"/>
        <v>59.158273970359453</v>
      </c>
      <c r="L19" s="71">
        <f>I19/E19*100</f>
        <v>66.434880661529789</v>
      </c>
      <c r="M19" s="66">
        <v>9713</v>
      </c>
      <c r="N19" s="65">
        <v>10565</v>
      </c>
      <c r="O19" s="6"/>
    </row>
    <row r="20" spans="1:15" x14ac:dyDescent="0.2">
      <c r="A20" s="12"/>
      <c r="B20" s="63" t="s">
        <v>156</v>
      </c>
      <c r="C20" s="45">
        <f>C7+C8</f>
        <v>90995</v>
      </c>
      <c r="D20" s="75" t="s">
        <v>160</v>
      </c>
      <c r="E20" s="45">
        <f>E7+E8</f>
        <v>98203</v>
      </c>
      <c r="F20" s="75" t="s">
        <v>160</v>
      </c>
      <c r="G20" s="180">
        <f>E20/C20*100-100</f>
        <v>7.9213143579317489</v>
      </c>
      <c r="H20" s="45">
        <f>H7+H8</f>
        <v>64444</v>
      </c>
      <c r="I20" s="45">
        <f>I7+I8</f>
        <v>74278</v>
      </c>
      <c r="J20" s="180">
        <f>I20/H20*100-100</f>
        <v>15.259760412140764</v>
      </c>
      <c r="K20" s="77">
        <f t="shared" si="4"/>
        <v>70.821473707346556</v>
      </c>
      <c r="L20" s="78">
        <f>I20/E20*100</f>
        <v>75.637200492856635</v>
      </c>
      <c r="M20" s="45">
        <f>M7+M8</f>
        <v>40965</v>
      </c>
      <c r="N20" s="45">
        <f>N7+N8</f>
        <v>47770</v>
      </c>
      <c r="O20" s="6"/>
    </row>
    <row r="21" spans="1:15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</sheetData>
  <mergeCells count="8">
    <mergeCell ref="M1:N1"/>
    <mergeCell ref="A2:N2"/>
    <mergeCell ref="A4:A5"/>
    <mergeCell ref="B4:B5"/>
    <mergeCell ref="C4:G4"/>
    <mergeCell ref="H4:J4"/>
    <mergeCell ref="K4:L4"/>
    <mergeCell ref="M4:N4"/>
  </mergeCells>
  <pageMargins left="0.31496062992125984" right="0.31496062992125984" top="0.35433070866141736" bottom="0.35433070866141736" header="0.31496062992125984" footer="0.31496062992125984"/>
  <pageSetup paperSize="9" scale="9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4"/>
  <sheetViews>
    <sheetView topLeftCell="A4" workbookViewId="0">
      <selection activeCell="AG19" sqref="AG19"/>
    </sheetView>
  </sheetViews>
  <sheetFormatPr defaultRowHeight="12.75" x14ac:dyDescent="0.2"/>
  <cols>
    <col min="1" max="1" width="3.140625" customWidth="1"/>
    <col min="2" max="2" width="57.42578125" customWidth="1"/>
    <col min="4" max="4" width="6.85546875" customWidth="1"/>
    <col min="6" max="7" width="7" customWidth="1"/>
    <col min="8" max="9" width="9" customWidth="1"/>
    <col min="10" max="10" width="7.5703125" customWidth="1"/>
    <col min="11" max="12" width="8.42578125" customWidth="1"/>
    <col min="13" max="13" width="8.7109375" customWidth="1"/>
    <col min="14" max="14" width="8.140625" customWidth="1"/>
    <col min="15" max="16" width="7" customWidth="1"/>
    <col min="17" max="17" width="8.5703125" customWidth="1"/>
    <col min="18" max="18" width="7.85546875" customWidth="1"/>
    <col min="19" max="19" width="6" customWidth="1"/>
    <col min="20" max="20" width="5.85546875" customWidth="1"/>
    <col min="21" max="34" width="7" customWidth="1"/>
    <col min="35" max="36" width="6.7109375" customWidth="1"/>
    <col min="37" max="37" width="6.140625" customWidth="1"/>
  </cols>
  <sheetData>
    <row r="1" spans="1:37" ht="14.45" customHeight="1" x14ac:dyDescent="0.2">
      <c r="A1" s="60"/>
      <c r="M1" s="294" t="s">
        <v>240</v>
      </c>
      <c r="N1" s="294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</row>
    <row r="2" spans="1:37" ht="18.95" customHeight="1" x14ac:dyDescent="0.2">
      <c r="A2" s="302" t="s">
        <v>11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</row>
    <row r="3" spans="1:37" ht="5.25" customHeigh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33"/>
      <c r="AI3" s="33"/>
      <c r="AJ3" s="33"/>
    </row>
    <row r="4" spans="1:37" ht="49.9" customHeight="1" x14ac:dyDescent="0.2">
      <c r="A4" s="304" t="s">
        <v>28</v>
      </c>
      <c r="B4" s="306" t="s">
        <v>223</v>
      </c>
      <c r="C4" s="223" t="s">
        <v>157</v>
      </c>
      <c r="D4" s="223"/>
      <c r="E4" s="223"/>
      <c r="F4" s="223"/>
      <c r="G4" s="223"/>
      <c r="H4" s="242" t="s">
        <v>189</v>
      </c>
      <c r="I4" s="243"/>
      <c r="J4" s="244"/>
      <c r="K4" s="230" t="s">
        <v>165</v>
      </c>
      <c r="L4" s="230"/>
      <c r="M4" s="230" t="s">
        <v>241</v>
      </c>
      <c r="N4" s="230"/>
      <c r="O4" s="250" t="s">
        <v>242</v>
      </c>
      <c r="P4" s="252"/>
      <c r="Q4" s="250" t="s">
        <v>243</v>
      </c>
      <c r="R4" s="252"/>
      <c r="S4" s="250" t="s">
        <v>244</v>
      </c>
      <c r="T4" s="252"/>
      <c r="U4" s="250" t="s">
        <v>245</v>
      </c>
      <c r="V4" s="252"/>
      <c r="W4" s="250" t="s">
        <v>246</v>
      </c>
      <c r="X4" s="252"/>
      <c r="Y4" s="250" t="s">
        <v>247</v>
      </c>
      <c r="Z4" s="252"/>
      <c r="AA4" s="250" t="s">
        <v>248</v>
      </c>
      <c r="AB4" s="252"/>
      <c r="AC4" s="250" t="s">
        <v>249</v>
      </c>
      <c r="AD4" s="252"/>
      <c r="AE4" s="250" t="s">
        <v>250</v>
      </c>
      <c r="AF4" s="252"/>
      <c r="AG4" s="250" t="s">
        <v>251</v>
      </c>
      <c r="AH4" s="252"/>
      <c r="AI4" s="250" t="s">
        <v>252</v>
      </c>
      <c r="AJ4" s="252"/>
      <c r="AK4" s="6"/>
    </row>
    <row r="5" spans="1:37" ht="35.450000000000003" customHeight="1" x14ac:dyDescent="0.2">
      <c r="A5" s="305"/>
      <c r="B5" s="307"/>
      <c r="C5" s="64">
        <v>2018</v>
      </c>
      <c r="D5" s="67" t="s">
        <v>159</v>
      </c>
      <c r="E5" s="14">
        <v>2019</v>
      </c>
      <c r="F5" s="67" t="s">
        <v>159</v>
      </c>
      <c r="G5" s="70" t="s">
        <v>162</v>
      </c>
      <c r="H5" s="14">
        <v>2018</v>
      </c>
      <c r="I5" s="14">
        <v>2019</v>
      </c>
      <c r="J5" s="70" t="s">
        <v>162</v>
      </c>
      <c r="K5" s="14">
        <v>2018</v>
      </c>
      <c r="L5" s="14">
        <v>2019</v>
      </c>
      <c r="M5" s="14">
        <v>2018</v>
      </c>
      <c r="N5" s="14">
        <v>2019</v>
      </c>
      <c r="O5" s="12">
        <v>2018</v>
      </c>
      <c r="P5" s="12">
        <v>2019</v>
      </c>
      <c r="Q5" s="12">
        <v>2018</v>
      </c>
      <c r="R5" s="12">
        <v>2019</v>
      </c>
      <c r="S5" s="12">
        <v>2018</v>
      </c>
      <c r="T5" s="12">
        <v>2019</v>
      </c>
      <c r="U5" s="12">
        <v>2018</v>
      </c>
      <c r="V5" s="12">
        <v>2019</v>
      </c>
      <c r="W5" s="12">
        <v>2018</v>
      </c>
      <c r="X5" s="12">
        <v>2019</v>
      </c>
      <c r="Y5" s="12">
        <v>2018</v>
      </c>
      <c r="Z5" s="12">
        <v>2019</v>
      </c>
      <c r="AA5" s="12">
        <v>2018</v>
      </c>
      <c r="AB5" s="12">
        <v>2019</v>
      </c>
      <c r="AC5" s="12">
        <v>2018</v>
      </c>
      <c r="AD5" s="12">
        <v>2019</v>
      </c>
      <c r="AE5" s="12">
        <v>2018</v>
      </c>
      <c r="AF5" s="12">
        <v>2019</v>
      </c>
      <c r="AG5" s="12">
        <v>2018</v>
      </c>
      <c r="AH5" s="12">
        <v>2019</v>
      </c>
      <c r="AI5" s="12">
        <v>2018</v>
      </c>
      <c r="AJ5" s="12">
        <v>2019</v>
      </c>
      <c r="AK5" s="6"/>
    </row>
    <row r="6" spans="1:37" x14ac:dyDescent="0.2">
      <c r="A6" s="12" t="s">
        <v>29</v>
      </c>
      <c r="B6" s="12" t="s">
        <v>31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  <c r="K6" s="12">
        <v>9</v>
      </c>
      <c r="L6" s="12">
        <v>10</v>
      </c>
      <c r="M6" s="12">
        <v>11</v>
      </c>
      <c r="N6" s="12">
        <v>12</v>
      </c>
      <c r="O6" s="12">
        <v>13</v>
      </c>
      <c r="P6" s="12">
        <v>14</v>
      </c>
      <c r="Q6" s="12">
        <v>15</v>
      </c>
      <c r="R6" s="12">
        <v>16</v>
      </c>
      <c r="S6" s="12">
        <v>17</v>
      </c>
      <c r="T6" s="12">
        <v>18</v>
      </c>
      <c r="U6" s="12">
        <v>19</v>
      </c>
      <c r="V6" s="12">
        <v>20</v>
      </c>
      <c r="W6" s="12">
        <v>21</v>
      </c>
      <c r="X6" s="12">
        <v>22</v>
      </c>
      <c r="Y6" s="12">
        <v>23</v>
      </c>
      <c r="Z6" s="12">
        <v>24</v>
      </c>
      <c r="AA6" s="12">
        <v>25</v>
      </c>
      <c r="AB6" s="12">
        <v>26</v>
      </c>
      <c r="AC6" s="12">
        <v>27</v>
      </c>
      <c r="AD6" s="12">
        <v>28</v>
      </c>
      <c r="AE6" s="12">
        <v>29</v>
      </c>
      <c r="AF6" s="12">
        <v>30</v>
      </c>
      <c r="AG6" s="12">
        <v>31</v>
      </c>
      <c r="AH6" s="12">
        <v>32</v>
      </c>
      <c r="AI6" s="12">
        <v>33</v>
      </c>
      <c r="AJ6" s="12">
        <v>34</v>
      </c>
      <c r="AK6" s="6"/>
    </row>
    <row r="7" spans="1:37" ht="18.95" customHeight="1" x14ac:dyDescent="0.2">
      <c r="A7" s="12">
        <v>1</v>
      </c>
      <c r="B7" s="73" t="s">
        <v>224</v>
      </c>
      <c r="C7" s="65">
        <v>14469</v>
      </c>
      <c r="D7" s="72">
        <f t="shared" ref="D7:D21" si="0">(C7*100/C$23)</f>
        <v>1.8078385902132572</v>
      </c>
      <c r="E7" s="82">
        <v>12378</v>
      </c>
      <c r="F7" s="72">
        <f t="shared" ref="F7:F21" si="1">(E7*100/E$23)</f>
        <v>1.4849899405068256</v>
      </c>
      <c r="G7" s="180">
        <f t="shared" ref="G7:G21" si="2">E7/C7*100-100</f>
        <v>-14.451586149699352</v>
      </c>
      <c r="H7" s="65">
        <v>13638</v>
      </c>
      <c r="I7" s="65">
        <v>11520</v>
      </c>
      <c r="J7" s="180">
        <f t="shared" ref="J7:J21" si="3">I7/H7*100-100</f>
        <v>-15.530136383633959</v>
      </c>
      <c r="K7" s="29">
        <f t="shared" ref="K7:K21" si="4">H7/C7*100</f>
        <v>94.256686709516899</v>
      </c>
      <c r="L7" s="181">
        <f>I7/E7*100</f>
        <v>93.068347067377616</v>
      </c>
      <c r="M7" s="66">
        <v>6352</v>
      </c>
      <c r="N7" s="65">
        <v>5294</v>
      </c>
      <c r="O7" s="66">
        <v>17</v>
      </c>
      <c r="P7" s="65">
        <v>1</v>
      </c>
      <c r="Q7" s="66">
        <v>6022</v>
      </c>
      <c r="R7" s="65">
        <v>5066</v>
      </c>
      <c r="S7" s="66"/>
      <c r="T7" s="65"/>
      <c r="U7" s="66"/>
      <c r="V7" s="65"/>
      <c r="W7" s="66"/>
      <c r="X7" s="65"/>
      <c r="Y7" s="66">
        <v>248</v>
      </c>
      <c r="Z7" s="65">
        <v>184</v>
      </c>
      <c r="AA7" s="66"/>
      <c r="AB7" s="65"/>
      <c r="AC7" s="66"/>
      <c r="AD7" s="65"/>
      <c r="AE7" s="21">
        <v>62</v>
      </c>
      <c r="AF7" s="21">
        <v>43</v>
      </c>
      <c r="AG7" s="21"/>
      <c r="AH7" s="82"/>
      <c r="AI7" s="22">
        <v>3</v>
      </c>
      <c r="AJ7" s="82"/>
      <c r="AK7" s="44"/>
    </row>
    <row r="8" spans="1:37" ht="18.95" customHeight="1" x14ac:dyDescent="0.2">
      <c r="A8" s="12">
        <v>2</v>
      </c>
      <c r="B8" s="73" t="s">
        <v>225</v>
      </c>
      <c r="C8" s="65">
        <v>21207</v>
      </c>
      <c r="D8" s="72">
        <f t="shared" si="0"/>
        <v>2.6497223707687154</v>
      </c>
      <c r="E8" s="82">
        <v>13994</v>
      </c>
      <c r="F8" s="72">
        <f t="shared" si="1"/>
        <v>1.6788616276823816</v>
      </c>
      <c r="G8" s="180">
        <f t="shared" si="2"/>
        <v>-34.012354411279304</v>
      </c>
      <c r="H8" s="65">
        <v>19871</v>
      </c>
      <c r="I8" s="65">
        <v>13011</v>
      </c>
      <c r="J8" s="180">
        <f t="shared" si="3"/>
        <v>-34.522671229429818</v>
      </c>
      <c r="K8" s="29">
        <f t="shared" si="4"/>
        <v>93.700193332390242</v>
      </c>
      <c r="L8" s="181">
        <f>I8/E8*100</f>
        <v>92.97556095469487</v>
      </c>
      <c r="M8" s="66">
        <v>8248</v>
      </c>
      <c r="N8" s="65">
        <v>5115</v>
      </c>
      <c r="O8" s="66">
        <v>36</v>
      </c>
      <c r="P8" s="65">
        <v>2</v>
      </c>
      <c r="Q8" s="66">
        <v>7998</v>
      </c>
      <c r="R8" s="65">
        <v>4959</v>
      </c>
      <c r="S8" s="66"/>
      <c r="T8" s="65"/>
      <c r="U8" s="66"/>
      <c r="V8" s="65"/>
      <c r="W8" s="66"/>
      <c r="X8" s="65"/>
      <c r="Y8" s="66">
        <v>4</v>
      </c>
      <c r="Z8" s="65"/>
      <c r="AA8" s="66"/>
      <c r="AB8" s="65"/>
      <c r="AC8" s="66">
        <v>5</v>
      </c>
      <c r="AD8" s="65"/>
      <c r="AE8" s="21">
        <v>202</v>
      </c>
      <c r="AF8" s="21">
        <v>154</v>
      </c>
      <c r="AG8" s="21"/>
      <c r="AH8" s="82"/>
      <c r="AI8" s="22">
        <v>3</v>
      </c>
      <c r="AJ8" s="82"/>
      <c r="AK8" s="44"/>
    </row>
    <row r="9" spans="1:37" ht="29.45" customHeight="1" x14ac:dyDescent="0.2">
      <c r="A9" s="12">
        <v>3</v>
      </c>
      <c r="B9" s="73" t="s">
        <v>226</v>
      </c>
      <c r="C9" s="65">
        <v>22661</v>
      </c>
      <c r="D9" s="72">
        <f t="shared" si="0"/>
        <v>2.8313933438954053</v>
      </c>
      <c r="E9" s="82">
        <v>22394</v>
      </c>
      <c r="F9" s="72">
        <f t="shared" si="1"/>
        <v>2.6866104966642315</v>
      </c>
      <c r="G9" s="180">
        <f t="shared" si="2"/>
        <v>-1.1782357354044422</v>
      </c>
      <c r="H9" s="65">
        <v>21186</v>
      </c>
      <c r="I9" s="65">
        <v>20904</v>
      </c>
      <c r="J9" s="180">
        <f t="shared" si="3"/>
        <v>-1.3310676862078736</v>
      </c>
      <c r="K9" s="29">
        <f t="shared" si="4"/>
        <v>93.491019813776973</v>
      </c>
      <c r="L9" s="181">
        <f>I9/E9*100</f>
        <v>93.34643208002143</v>
      </c>
      <c r="M9" s="66">
        <v>14556</v>
      </c>
      <c r="N9" s="65">
        <v>14519</v>
      </c>
      <c r="O9" s="66">
        <v>25</v>
      </c>
      <c r="P9" s="65">
        <v>21</v>
      </c>
      <c r="Q9" s="66">
        <v>14530</v>
      </c>
      <c r="R9" s="65">
        <v>14497</v>
      </c>
      <c r="S9" s="66"/>
      <c r="T9" s="65"/>
      <c r="U9" s="66">
        <v>1</v>
      </c>
      <c r="V9" s="65"/>
      <c r="W9" s="66"/>
      <c r="X9" s="65">
        <v>1</v>
      </c>
      <c r="Y9" s="66"/>
      <c r="Z9" s="65"/>
      <c r="AA9" s="66"/>
      <c r="AB9" s="65"/>
      <c r="AC9" s="66"/>
      <c r="AD9" s="65"/>
      <c r="AE9" s="21"/>
      <c r="AF9" s="21"/>
      <c r="AG9" s="21"/>
      <c r="AH9" s="82"/>
      <c r="AI9" s="22"/>
      <c r="AJ9" s="82"/>
      <c r="AK9" s="44"/>
    </row>
    <row r="10" spans="1:37" ht="29.45" customHeight="1" x14ac:dyDescent="0.2">
      <c r="A10" s="12">
        <v>4</v>
      </c>
      <c r="B10" s="73" t="s">
        <v>227</v>
      </c>
      <c r="C10" s="65">
        <v>1</v>
      </c>
      <c r="D10" s="72">
        <f t="shared" si="0"/>
        <v>1.2494564864284037E-4</v>
      </c>
      <c r="E10" s="82"/>
      <c r="F10" s="72">
        <f t="shared" si="1"/>
        <v>0</v>
      </c>
      <c r="G10" s="180">
        <f t="shared" si="2"/>
        <v>-100</v>
      </c>
      <c r="H10" s="65">
        <v>1</v>
      </c>
      <c r="I10" s="65"/>
      <c r="J10" s="180">
        <f t="shared" si="3"/>
        <v>-100</v>
      </c>
      <c r="K10" s="29">
        <f t="shared" si="4"/>
        <v>100</v>
      </c>
      <c r="L10" s="181"/>
      <c r="M10" s="66"/>
      <c r="N10" s="65"/>
      <c r="O10" s="66"/>
      <c r="P10" s="65"/>
      <c r="Q10" s="66"/>
      <c r="R10" s="65"/>
      <c r="S10" s="66"/>
      <c r="T10" s="65"/>
      <c r="U10" s="66"/>
      <c r="V10" s="65"/>
      <c r="W10" s="66"/>
      <c r="X10" s="65"/>
      <c r="Y10" s="66"/>
      <c r="Z10" s="65"/>
      <c r="AA10" s="66"/>
      <c r="AB10" s="65"/>
      <c r="AC10" s="66"/>
      <c r="AD10" s="65"/>
      <c r="AE10" s="21"/>
      <c r="AF10" s="21"/>
      <c r="AG10" s="21"/>
      <c r="AH10" s="82"/>
      <c r="AI10" s="22"/>
      <c r="AJ10" s="82"/>
      <c r="AK10" s="44"/>
    </row>
    <row r="11" spans="1:37" ht="18.95" customHeight="1" x14ac:dyDescent="0.2">
      <c r="A11" s="12">
        <v>5</v>
      </c>
      <c r="B11" s="73" t="s">
        <v>228</v>
      </c>
      <c r="C11" s="65">
        <v>496</v>
      </c>
      <c r="D11" s="72">
        <f t="shared" si="0"/>
        <v>6.1973041726848824E-2</v>
      </c>
      <c r="E11" s="82">
        <v>577</v>
      </c>
      <c r="F11" s="72">
        <f t="shared" si="1"/>
        <v>6.9222749690777061E-2</v>
      </c>
      <c r="G11" s="180">
        <f t="shared" si="2"/>
        <v>16.33064516129032</v>
      </c>
      <c r="H11" s="65">
        <v>477</v>
      </c>
      <c r="I11" s="65">
        <v>559</v>
      </c>
      <c r="J11" s="180">
        <f t="shared" si="3"/>
        <v>17.190775681341734</v>
      </c>
      <c r="K11" s="29">
        <f t="shared" si="4"/>
        <v>96.16935483870968</v>
      </c>
      <c r="L11" s="181">
        <f t="shared" ref="L11:L21" si="5">I11/E11*100</f>
        <v>96.880415944540729</v>
      </c>
      <c r="M11" s="66">
        <v>224</v>
      </c>
      <c r="N11" s="65">
        <v>268</v>
      </c>
      <c r="O11" s="66"/>
      <c r="P11" s="65"/>
      <c r="Q11" s="66">
        <v>224</v>
      </c>
      <c r="R11" s="65">
        <v>268</v>
      </c>
      <c r="S11" s="66"/>
      <c r="T11" s="65"/>
      <c r="U11" s="66"/>
      <c r="V11" s="65"/>
      <c r="W11" s="66"/>
      <c r="X11" s="65"/>
      <c r="Y11" s="66"/>
      <c r="Z11" s="65"/>
      <c r="AA11" s="66"/>
      <c r="AB11" s="65"/>
      <c r="AC11" s="66"/>
      <c r="AD11" s="65"/>
      <c r="AE11" s="21"/>
      <c r="AF11" s="21"/>
      <c r="AG11" s="21"/>
      <c r="AH11" s="82"/>
      <c r="AI11" s="22"/>
      <c r="AJ11" s="82"/>
      <c r="AK11" s="44"/>
    </row>
    <row r="12" spans="1:37" ht="20.45" customHeight="1" x14ac:dyDescent="0.2">
      <c r="A12" s="12">
        <v>6</v>
      </c>
      <c r="B12" s="73" t="s">
        <v>229</v>
      </c>
      <c r="C12" s="65">
        <v>298788</v>
      </c>
      <c r="D12" s="72">
        <f t="shared" si="0"/>
        <v>37.332260466696987</v>
      </c>
      <c r="E12" s="82">
        <v>312418</v>
      </c>
      <c r="F12" s="72">
        <f t="shared" si="1"/>
        <v>37.480819779710899</v>
      </c>
      <c r="G12" s="180">
        <f t="shared" si="2"/>
        <v>4.5617628552686114</v>
      </c>
      <c r="H12" s="65">
        <v>274386</v>
      </c>
      <c r="I12" s="65">
        <v>283718</v>
      </c>
      <c r="J12" s="180">
        <f t="shared" si="3"/>
        <v>3.4010481584337384</v>
      </c>
      <c r="K12" s="29">
        <f t="shared" si="4"/>
        <v>91.833005341579991</v>
      </c>
      <c r="L12" s="181">
        <f t="shared" si="5"/>
        <v>90.813589485881096</v>
      </c>
      <c r="M12" s="66">
        <v>179799</v>
      </c>
      <c r="N12" s="65">
        <v>193490</v>
      </c>
      <c r="O12" s="66">
        <v>53</v>
      </c>
      <c r="P12" s="65">
        <v>24</v>
      </c>
      <c r="Q12" s="66">
        <v>177411</v>
      </c>
      <c r="R12" s="65">
        <v>190174</v>
      </c>
      <c r="S12" s="66">
        <v>2</v>
      </c>
      <c r="T12" s="65">
        <v>1</v>
      </c>
      <c r="U12" s="66"/>
      <c r="V12" s="65"/>
      <c r="W12" s="66">
        <v>1866</v>
      </c>
      <c r="X12" s="65">
        <v>2830</v>
      </c>
      <c r="Y12" s="66">
        <v>163</v>
      </c>
      <c r="Z12" s="65">
        <v>168</v>
      </c>
      <c r="AA12" s="66"/>
      <c r="AB12" s="65"/>
      <c r="AC12" s="66">
        <v>1</v>
      </c>
      <c r="AD12" s="65"/>
      <c r="AE12" s="21">
        <v>302</v>
      </c>
      <c r="AF12" s="21">
        <v>293</v>
      </c>
      <c r="AG12" s="21"/>
      <c r="AH12" s="82"/>
      <c r="AI12" s="22">
        <v>1</v>
      </c>
      <c r="AJ12" s="82"/>
      <c r="AK12" s="44"/>
    </row>
    <row r="13" spans="1:37" ht="27.2" customHeight="1" x14ac:dyDescent="0.2">
      <c r="A13" s="12">
        <v>7</v>
      </c>
      <c r="B13" s="73" t="s">
        <v>230</v>
      </c>
      <c r="C13" s="65">
        <v>1642</v>
      </c>
      <c r="D13" s="72">
        <f t="shared" si="0"/>
        <v>0.20516075507154388</v>
      </c>
      <c r="E13" s="82">
        <v>1905</v>
      </c>
      <c r="F13" s="72">
        <f t="shared" si="1"/>
        <v>0.22854304707266948</v>
      </c>
      <c r="G13" s="180">
        <f t="shared" si="2"/>
        <v>16.017052375152247</v>
      </c>
      <c r="H13" s="65">
        <v>1554</v>
      </c>
      <c r="I13" s="65">
        <v>1790</v>
      </c>
      <c r="J13" s="180">
        <f t="shared" si="3"/>
        <v>15.186615186615199</v>
      </c>
      <c r="K13" s="29">
        <f t="shared" si="4"/>
        <v>94.640682095006085</v>
      </c>
      <c r="L13" s="181">
        <f t="shared" si="5"/>
        <v>93.963254593175847</v>
      </c>
      <c r="M13" s="66">
        <v>517</v>
      </c>
      <c r="N13" s="65">
        <v>650</v>
      </c>
      <c r="O13" s="66">
        <v>15</v>
      </c>
      <c r="P13" s="65">
        <v>23</v>
      </c>
      <c r="Q13" s="66">
        <v>502</v>
      </c>
      <c r="R13" s="65">
        <v>627</v>
      </c>
      <c r="S13" s="66"/>
      <c r="T13" s="65"/>
      <c r="U13" s="66"/>
      <c r="V13" s="65"/>
      <c r="W13" s="66"/>
      <c r="X13" s="65"/>
      <c r="Y13" s="66"/>
      <c r="Z13" s="65"/>
      <c r="AA13" s="66"/>
      <c r="AB13" s="65"/>
      <c r="AC13" s="66"/>
      <c r="AD13" s="65"/>
      <c r="AE13" s="21"/>
      <c r="AF13" s="21"/>
      <c r="AG13" s="21"/>
      <c r="AH13" s="82"/>
      <c r="AI13" s="22"/>
      <c r="AJ13" s="82"/>
      <c r="AK13" s="44"/>
    </row>
    <row r="14" spans="1:37" ht="27.2" customHeight="1" x14ac:dyDescent="0.2">
      <c r="A14" s="12">
        <v>8</v>
      </c>
      <c r="B14" s="73" t="s">
        <v>231</v>
      </c>
      <c r="C14" s="65">
        <v>68978</v>
      </c>
      <c r="D14" s="72">
        <f t="shared" si="0"/>
        <v>8.6185009520858422</v>
      </c>
      <c r="E14" s="82">
        <v>66523</v>
      </c>
      <c r="F14" s="72">
        <f t="shared" si="1"/>
        <v>7.9807711918189987</v>
      </c>
      <c r="G14" s="180">
        <f t="shared" si="2"/>
        <v>-3.5591058018498529</v>
      </c>
      <c r="H14" s="65">
        <v>64129</v>
      </c>
      <c r="I14" s="65">
        <v>61410</v>
      </c>
      <c r="J14" s="180">
        <f t="shared" si="3"/>
        <v>-4.2398914687582874</v>
      </c>
      <c r="K14" s="29">
        <f t="shared" si="4"/>
        <v>92.970222389747462</v>
      </c>
      <c r="L14" s="181">
        <f t="shared" si="5"/>
        <v>92.313936533229111</v>
      </c>
      <c r="M14" s="66">
        <v>24316</v>
      </c>
      <c r="N14" s="65">
        <v>22770</v>
      </c>
      <c r="O14" s="66">
        <v>841</v>
      </c>
      <c r="P14" s="65">
        <v>932</v>
      </c>
      <c r="Q14" s="66">
        <v>23472</v>
      </c>
      <c r="R14" s="65">
        <v>21838</v>
      </c>
      <c r="S14" s="66"/>
      <c r="T14" s="65"/>
      <c r="U14" s="66">
        <v>1</v>
      </c>
      <c r="V14" s="65"/>
      <c r="W14" s="66"/>
      <c r="X14" s="65"/>
      <c r="Y14" s="66">
        <v>1</v>
      </c>
      <c r="Z14" s="65"/>
      <c r="AA14" s="66"/>
      <c r="AB14" s="65"/>
      <c r="AC14" s="66"/>
      <c r="AD14" s="65"/>
      <c r="AE14" s="21"/>
      <c r="AF14" s="21"/>
      <c r="AG14" s="21"/>
      <c r="AH14" s="82"/>
      <c r="AI14" s="22">
        <v>1</v>
      </c>
      <c r="AJ14" s="82"/>
      <c r="AK14" s="44"/>
    </row>
    <row r="15" spans="1:37" ht="17.45" customHeight="1" x14ac:dyDescent="0.2">
      <c r="A15" s="12">
        <v>9</v>
      </c>
      <c r="B15" s="73" t="s">
        <v>232</v>
      </c>
      <c r="C15" s="65">
        <v>4</v>
      </c>
      <c r="D15" s="72">
        <f t="shared" si="0"/>
        <v>4.9978259457136149E-4</v>
      </c>
      <c r="E15" s="82">
        <v>4</v>
      </c>
      <c r="F15" s="72">
        <f t="shared" si="1"/>
        <v>4.7988041380088084E-4</v>
      </c>
      <c r="G15" s="180">
        <f t="shared" si="2"/>
        <v>0</v>
      </c>
      <c r="H15" s="65">
        <v>3</v>
      </c>
      <c r="I15" s="65">
        <v>3</v>
      </c>
      <c r="J15" s="180">
        <f t="shared" si="3"/>
        <v>0</v>
      </c>
      <c r="K15" s="29">
        <f t="shared" si="4"/>
        <v>75</v>
      </c>
      <c r="L15" s="181">
        <f t="shared" si="5"/>
        <v>75</v>
      </c>
      <c r="M15" s="66">
        <v>1</v>
      </c>
      <c r="N15" s="65">
        <v>1</v>
      </c>
      <c r="O15" s="66"/>
      <c r="P15" s="65"/>
      <c r="Q15" s="66">
        <v>1</v>
      </c>
      <c r="R15" s="65">
        <v>1</v>
      </c>
      <c r="S15" s="66"/>
      <c r="T15" s="65"/>
      <c r="U15" s="66"/>
      <c r="V15" s="65"/>
      <c r="W15" s="66"/>
      <c r="X15" s="65"/>
      <c r="Y15" s="66"/>
      <c r="Z15" s="65"/>
      <c r="AA15" s="66"/>
      <c r="AB15" s="65"/>
      <c r="AC15" s="66"/>
      <c r="AD15" s="65"/>
      <c r="AE15" s="21"/>
      <c r="AF15" s="21"/>
      <c r="AG15" s="21"/>
      <c r="AH15" s="82"/>
      <c r="AI15" s="22"/>
      <c r="AJ15" s="82"/>
      <c r="AK15" s="44"/>
    </row>
    <row r="16" spans="1:37" ht="17.45" customHeight="1" x14ac:dyDescent="0.2">
      <c r="A16" s="12">
        <v>10</v>
      </c>
      <c r="B16" s="73" t="s">
        <v>233</v>
      </c>
      <c r="C16" s="65">
        <v>10316</v>
      </c>
      <c r="D16" s="72">
        <f t="shared" si="0"/>
        <v>1.2889393113995411</v>
      </c>
      <c r="E16" s="82">
        <v>11448</v>
      </c>
      <c r="F16" s="72">
        <f t="shared" si="1"/>
        <v>1.3734177442981208</v>
      </c>
      <c r="G16" s="180">
        <f t="shared" si="2"/>
        <v>10.973245443970541</v>
      </c>
      <c r="H16" s="66">
        <v>9268</v>
      </c>
      <c r="I16" s="65">
        <v>10736</v>
      </c>
      <c r="J16" s="180">
        <f t="shared" si="3"/>
        <v>15.839447561501956</v>
      </c>
      <c r="K16" s="29">
        <f t="shared" si="4"/>
        <v>89.841023652578528</v>
      </c>
      <c r="L16" s="181">
        <f t="shared" si="5"/>
        <v>93.780573025856043</v>
      </c>
      <c r="M16" s="66">
        <v>4066</v>
      </c>
      <c r="N16" s="65">
        <v>4682</v>
      </c>
      <c r="O16" s="66">
        <v>2</v>
      </c>
      <c r="P16" s="65"/>
      <c r="Q16" s="66">
        <v>4064</v>
      </c>
      <c r="R16" s="65">
        <v>4682</v>
      </c>
      <c r="S16" s="66"/>
      <c r="T16" s="65"/>
      <c r="U16" s="66"/>
      <c r="V16" s="65"/>
      <c r="W16" s="66"/>
      <c r="X16" s="65"/>
      <c r="Y16" s="66"/>
      <c r="Z16" s="65"/>
      <c r="AA16" s="66"/>
      <c r="AB16" s="65"/>
      <c r="AC16" s="66"/>
      <c r="AD16" s="65"/>
      <c r="AE16" s="21"/>
      <c r="AF16" s="21"/>
      <c r="AG16" s="21"/>
      <c r="AH16" s="82"/>
      <c r="AI16" s="22"/>
      <c r="AJ16" s="82"/>
      <c r="AK16" s="44"/>
    </row>
    <row r="17" spans="1:37" ht="17.45" customHeight="1" x14ac:dyDescent="0.2">
      <c r="A17" s="12">
        <v>11</v>
      </c>
      <c r="B17" s="73" t="s">
        <v>234</v>
      </c>
      <c r="C17" s="66">
        <v>19565</v>
      </c>
      <c r="D17" s="72">
        <f t="shared" si="0"/>
        <v>2.4445616156971717</v>
      </c>
      <c r="E17" s="82">
        <v>25401</v>
      </c>
      <c r="F17" s="72">
        <f t="shared" si="1"/>
        <v>3.0473605977390434</v>
      </c>
      <c r="G17" s="180">
        <f t="shared" si="2"/>
        <v>29.828775875287505</v>
      </c>
      <c r="H17" s="66">
        <v>18822</v>
      </c>
      <c r="I17" s="65">
        <v>24523</v>
      </c>
      <c r="J17" s="180">
        <f t="shared" si="3"/>
        <v>30.289023483158019</v>
      </c>
      <c r="K17" s="29">
        <f t="shared" si="4"/>
        <v>96.20240224891387</v>
      </c>
      <c r="L17" s="181">
        <f t="shared" si="5"/>
        <v>96.543443171528679</v>
      </c>
      <c r="M17" s="66">
        <v>13394</v>
      </c>
      <c r="N17" s="65">
        <v>18101</v>
      </c>
      <c r="O17" s="66">
        <v>5</v>
      </c>
      <c r="P17" s="65"/>
      <c r="Q17" s="66">
        <v>12411</v>
      </c>
      <c r="R17" s="65">
        <v>16755</v>
      </c>
      <c r="S17" s="66"/>
      <c r="T17" s="65"/>
      <c r="U17" s="66"/>
      <c r="V17" s="65"/>
      <c r="W17" s="66"/>
      <c r="X17" s="65"/>
      <c r="Y17" s="66"/>
      <c r="Z17" s="65"/>
      <c r="AA17" s="66"/>
      <c r="AB17" s="65"/>
      <c r="AC17" s="66"/>
      <c r="AD17" s="65"/>
      <c r="AE17" s="21">
        <v>29</v>
      </c>
      <c r="AF17" s="21"/>
      <c r="AG17" s="21">
        <v>949</v>
      </c>
      <c r="AH17" s="82">
        <v>1346</v>
      </c>
      <c r="AI17" s="22"/>
      <c r="AJ17" s="82"/>
      <c r="AK17" s="44"/>
    </row>
    <row r="18" spans="1:37" ht="17.45" customHeight="1" x14ac:dyDescent="0.2">
      <c r="A18" s="12">
        <v>12</v>
      </c>
      <c r="B18" s="73" t="s">
        <v>235</v>
      </c>
      <c r="C18" s="66">
        <v>231589</v>
      </c>
      <c r="D18" s="72">
        <f t="shared" si="0"/>
        <v>28.936037823546759</v>
      </c>
      <c r="E18" s="82">
        <v>257893</v>
      </c>
      <c r="F18" s="72">
        <f t="shared" si="1"/>
        <v>30.939449889087641</v>
      </c>
      <c r="G18" s="180">
        <f t="shared" si="2"/>
        <v>11.358052411815748</v>
      </c>
      <c r="H18" s="66">
        <v>220064</v>
      </c>
      <c r="I18" s="65">
        <v>243268</v>
      </c>
      <c r="J18" s="180">
        <f t="shared" si="3"/>
        <v>10.544205322088132</v>
      </c>
      <c r="K18" s="29">
        <f t="shared" si="4"/>
        <v>95.023511479388063</v>
      </c>
      <c r="L18" s="181">
        <f t="shared" si="5"/>
        <v>94.329043440496633</v>
      </c>
      <c r="M18" s="66">
        <v>88920</v>
      </c>
      <c r="N18" s="65">
        <v>105333</v>
      </c>
      <c r="O18" s="66">
        <v>4594</v>
      </c>
      <c r="P18" s="65">
        <v>12212</v>
      </c>
      <c r="Q18" s="66">
        <v>68407</v>
      </c>
      <c r="R18" s="65">
        <v>76442</v>
      </c>
      <c r="S18" s="66"/>
      <c r="T18" s="65"/>
      <c r="U18" s="66"/>
      <c r="V18" s="65"/>
      <c r="W18" s="66"/>
      <c r="X18" s="65"/>
      <c r="Y18" s="66">
        <v>9760</v>
      </c>
      <c r="Z18" s="65">
        <v>6027</v>
      </c>
      <c r="AA18" s="66">
        <v>3555</v>
      </c>
      <c r="AB18" s="65">
        <v>7971</v>
      </c>
      <c r="AC18" s="66">
        <v>12</v>
      </c>
      <c r="AD18" s="65">
        <v>14</v>
      </c>
      <c r="AE18" s="21">
        <v>2592</v>
      </c>
      <c r="AF18" s="21">
        <v>2666</v>
      </c>
      <c r="AG18" s="21"/>
      <c r="AH18" s="82"/>
      <c r="AI18" s="22"/>
      <c r="AJ18" s="82"/>
      <c r="AK18" s="44"/>
    </row>
    <row r="19" spans="1:37" ht="18.2" customHeight="1" x14ac:dyDescent="0.2">
      <c r="A19" s="12">
        <v>13</v>
      </c>
      <c r="B19" s="73" t="s">
        <v>236</v>
      </c>
      <c r="C19" s="66">
        <v>102936</v>
      </c>
      <c r="D19" s="72">
        <f t="shared" si="0"/>
        <v>12.861405288699416</v>
      </c>
      <c r="E19" s="82">
        <v>95425</v>
      </c>
      <c r="F19" s="72">
        <f t="shared" si="1"/>
        <v>11.448147121737263</v>
      </c>
      <c r="G19" s="180">
        <f t="shared" si="2"/>
        <v>-7.2967669231367154</v>
      </c>
      <c r="H19" s="66">
        <v>96291</v>
      </c>
      <c r="I19" s="65">
        <v>90474</v>
      </c>
      <c r="J19" s="180">
        <f t="shared" si="3"/>
        <v>-6.041063027697291</v>
      </c>
      <c r="K19" s="29">
        <f t="shared" si="4"/>
        <v>93.544532525064113</v>
      </c>
      <c r="L19" s="181">
        <f t="shared" si="5"/>
        <v>94.811632171862712</v>
      </c>
      <c r="M19" s="66">
        <v>30275</v>
      </c>
      <c r="N19" s="65">
        <v>29123</v>
      </c>
      <c r="O19" s="66">
        <v>304</v>
      </c>
      <c r="P19" s="65">
        <v>271</v>
      </c>
      <c r="Q19" s="66">
        <v>27208</v>
      </c>
      <c r="R19" s="65">
        <v>26436</v>
      </c>
      <c r="S19" s="66">
        <v>1</v>
      </c>
      <c r="T19" s="65"/>
      <c r="U19" s="66">
        <v>1</v>
      </c>
      <c r="V19" s="65"/>
      <c r="W19" s="66"/>
      <c r="X19" s="65"/>
      <c r="Y19" s="66">
        <v>302</v>
      </c>
      <c r="Z19" s="65">
        <v>211</v>
      </c>
      <c r="AA19" s="66"/>
      <c r="AB19" s="65"/>
      <c r="AC19" s="66">
        <v>18</v>
      </c>
      <c r="AD19" s="65">
        <v>18</v>
      </c>
      <c r="AE19" s="21">
        <v>2432</v>
      </c>
      <c r="AF19" s="21">
        <v>2187</v>
      </c>
      <c r="AG19" s="21">
        <v>9</v>
      </c>
      <c r="AH19" s="82"/>
      <c r="AI19" s="22"/>
      <c r="AJ19" s="82"/>
      <c r="AK19" s="44"/>
    </row>
    <row r="20" spans="1:37" ht="30.95" customHeight="1" x14ac:dyDescent="0.2">
      <c r="A20" s="12">
        <v>14</v>
      </c>
      <c r="B20" s="73" t="s">
        <v>237</v>
      </c>
      <c r="C20" s="66">
        <v>531</v>
      </c>
      <c r="D20" s="72">
        <f t="shared" si="0"/>
        <v>6.6346139429348236E-2</v>
      </c>
      <c r="E20" s="82">
        <v>3817</v>
      </c>
      <c r="F20" s="72">
        <f t="shared" si="1"/>
        <v>0.45792588486949054</v>
      </c>
      <c r="G20" s="180">
        <f t="shared" si="2"/>
        <v>618.83239171374771</v>
      </c>
      <c r="H20" s="66">
        <v>424</v>
      </c>
      <c r="I20" s="65">
        <v>3556</v>
      </c>
      <c r="J20" s="180">
        <f t="shared" si="3"/>
        <v>738.67924528301887</v>
      </c>
      <c r="K20" s="29">
        <f t="shared" si="4"/>
        <v>79.849340866290021</v>
      </c>
      <c r="L20" s="181">
        <f t="shared" si="5"/>
        <v>93.162169242860884</v>
      </c>
      <c r="M20" s="66">
        <v>67</v>
      </c>
      <c r="N20" s="65">
        <v>851</v>
      </c>
      <c r="O20" s="66"/>
      <c r="P20" s="65"/>
      <c r="Q20" s="66">
        <v>67</v>
      </c>
      <c r="R20" s="65">
        <v>851</v>
      </c>
      <c r="S20" s="66"/>
      <c r="T20" s="65"/>
      <c r="U20" s="66"/>
      <c r="V20" s="65"/>
      <c r="W20" s="66"/>
      <c r="X20" s="65"/>
      <c r="Y20" s="66"/>
      <c r="Z20" s="65"/>
      <c r="AA20" s="66"/>
      <c r="AB20" s="65"/>
      <c r="AC20" s="66"/>
      <c r="AD20" s="65"/>
      <c r="AE20" s="21"/>
      <c r="AF20" s="21"/>
      <c r="AG20" s="21"/>
      <c r="AH20" s="82"/>
      <c r="AI20" s="22"/>
      <c r="AJ20" s="82"/>
      <c r="AK20" s="44"/>
    </row>
    <row r="21" spans="1:37" ht="20.45" customHeight="1" x14ac:dyDescent="0.2">
      <c r="A21" s="12">
        <v>15</v>
      </c>
      <c r="B21" s="73" t="s">
        <v>238</v>
      </c>
      <c r="C21" s="66">
        <v>7165</v>
      </c>
      <c r="D21" s="72">
        <f t="shared" si="0"/>
        <v>0.89523557252595121</v>
      </c>
      <c r="E21" s="82">
        <v>9364</v>
      </c>
      <c r="F21" s="72">
        <f t="shared" si="1"/>
        <v>1.1234000487078619</v>
      </c>
      <c r="G21" s="180">
        <f t="shared" si="2"/>
        <v>30.690858339148633</v>
      </c>
      <c r="H21" s="66">
        <v>6633</v>
      </c>
      <c r="I21" s="65">
        <v>8187</v>
      </c>
      <c r="J21" s="180">
        <f t="shared" si="3"/>
        <v>23.428312980551794</v>
      </c>
      <c r="K21" s="29">
        <f t="shared" si="4"/>
        <v>92.575017445917652</v>
      </c>
      <c r="L21" s="181">
        <f t="shared" si="5"/>
        <v>87.430585219991457</v>
      </c>
      <c r="M21" s="66">
        <v>4890</v>
      </c>
      <c r="N21" s="65">
        <v>6312</v>
      </c>
      <c r="O21" s="66"/>
      <c r="P21" s="65">
        <v>6</v>
      </c>
      <c r="Q21" s="66">
        <v>4443</v>
      </c>
      <c r="R21" s="65">
        <v>5661</v>
      </c>
      <c r="S21" s="66"/>
      <c r="T21" s="65"/>
      <c r="U21" s="66">
        <v>447</v>
      </c>
      <c r="V21" s="65">
        <v>645</v>
      </c>
      <c r="W21" s="66"/>
      <c r="X21" s="65"/>
      <c r="Y21" s="66"/>
      <c r="Z21" s="65"/>
      <c r="AA21" s="66"/>
      <c r="AB21" s="65"/>
      <c r="AC21" s="66"/>
      <c r="AD21" s="65"/>
      <c r="AE21" s="21"/>
      <c r="AF21" s="21"/>
      <c r="AG21" s="21"/>
      <c r="AH21" s="82"/>
      <c r="AI21" s="22"/>
      <c r="AJ21" s="82"/>
      <c r="AK21" s="44"/>
    </row>
    <row r="22" spans="1:37" ht="18.2" customHeight="1" x14ac:dyDescent="0.2">
      <c r="A22" s="12">
        <v>16</v>
      </c>
      <c r="B22" s="73" t="s">
        <v>239</v>
      </c>
      <c r="C22" s="66"/>
      <c r="D22" s="72"/>
      <c r="E22" s="82"/>
      <c r="F22" s="72"/>
      <c r="G22" s="180"/>
      <c r="H22" s="66"/>
      <c r="I22" s="65"/>
      <c r="J22" s="180"/>
      <c r="K22" s="29"/>
      <c r="L22" s="181"/>
      <c r="M22" s="66"/>
      <c r="N22" s="65"/>
      <c r="O22" s="66"/>
      <c r="P22" s="29"/>
      <c r="Q22" s="71"/>
      <c r="R22" s="29"/>
      <c r="S22" s="71"/>
      <c r="T22" s="29"/>
      <c r="U22" s="71"/>
      <c r="V22" s="29"/>
      <c r="W22" s="71"/>
      <c r="X22" s="29"/>
      <c r="Y22" s="71"/>
      <c r="Z22" s="29"/>
      <c r="AA22" s="71"/>
      <c r="AB22" s="29"/>
      <c r="AC22" s="71"/>
      <c r="AD22" s="29"/>
      <c r="AE22" s="71"/>
      <c r="AF22" s="29"/>
      <c r="AG22" s="71"/>
      <c r="AH22" s="17"/>
      <c r="AI22" s="54"/>
      <c r="AJ22" s="17"/>
      <c r="AK22" s="44"/>
    </row>
    <row r="23" spans="1:37" x14ac:dyDescent="0.2">
      <c r="A23" s="12">
        <v>17</v>
      </c>
      <c r="B23" s="63" t="s">
        <v>156</v>
      </c>
      <c r="C23" s="45">
        <f>SUM(C7:C22)</f>
        <v>800348</v>
      </c>
      <c r="D23" s="75" t="s">
        <v>160</v>
      </c>
      <c r="E23" s="45">
        <f>SUM(E7:E22)</f>
        <v>833541</v>
      </c>
      <c r="F23" s="75" t="s">
        <v>160</v>
      </c>
      <c r="G23" s="180">
        <f>E23/C23*100-100</f>
        <v>4.1473209154017923</v>
      </c>
      <c r="H23" s="76">
        <f>SUM(H7:H22)</f>
        <v>746747</v>
      </c>
      <c r="I23" s="76">
        <f>SUM(I7:I22)</f>
        <v>773659</v>
      </c>
      <c r="J23" s="180">
        <f>I23/H23*100-100</f>
        <v>3.6038979734769612</v>
      </c>
      <c r="K23" s="77">
        <f>H23/C23*100</f>
        <v>93.302788287095112</v>
      </c>
      <c r="L23" s="182">
        <f>I23/E23*100</f>
        <v>92.815950265193919</v>
      </c>
      <c r="M23" s="45">
        <f t="shared" ref="M23:AJ23" si="6">SUM(M7:M22)</f>
        <v>375625</v>
      </c>
      <c r="N23" s="45">
        <f t="shared" si="6"/>
        <v>406509</v>
      </c>
      <c r="O23" s="45">
        <f t="shared" si="6"/>
        <v>5892</v>
      </c>
      <c r="P23" s="45">
        <f t="shared" si="6"/>
        <v>13492</v>
      </c>
      <c r="Q23" s="45">
        <f t="shared" si="6"/>
        <v>346760</v>
      </c>
      <c r="R23" s="45">
        <f t="shared" si="6"/>
        <v>368257</v>
      </c>
      <c r="S23" s="45">
        <f t="shared" si="6"/>
        <v>3</v>
      </c>
      <c r="T23" s="45">
        <f t="shared" si="6"/>
        <v>1</v>
      </c>
      <c r="U23" s="45">
        <f t="shared" si="6"/>
        <v>450</v>
      </c>
      <c r="V23" s="45">
        <f t="shared" si="6"/>
        <v>645</v>
      </c>
      <c r="W23" s="45">
        <f t="shared" si="6"/>
        <v>1866</v>
      </c>
      <c r="X23" s="45">
        <f t="shared" si="6"/>
        <v>2831</v>
      </c>
      <c r="Y23" s="45">
        <f t="shared" si="6"/>
        <v>10478</v>
      </c>
      <c r="Z23" s="45">
        <f t="shared" si="6"/>
        <v>6590</v>
      </c>
      <c r="AA23" s="45">
        <f t="shared" si="6"/>
        <v>3555</v>
      </c>
      <c r="AB23" s="45">
        <f t="shared" si="6"/>
        <v>7971</v>
      </c>
      <c r="AC23" s="45">
        <f t="shared" si="6"/>
        <v>36</v>
      </c>
      <c r="AD23" s="45">
        <f t="shared" si="6"/>
        <v>32</v>
      </c>
      <c r="AE23" s="45">
        <f t="shared" si="6"/>
        <v>5619</v>
      </c>
      <c r="AF23" s="45">
        <f t="shared" si="6"/>
        <v>5343</v>
      </c>
      <c r="AG23" s="45">
        <f t="shared" si="6"/>
        <v>958</v>
      </c>
      <c r="AH23" s="45">
        <f t="shared" si="6"/>
        <v>1346</v>
      </c>
      <c r="AI23" s="45">
        <f t="shared" si="6"/>
        <v>8</v>
      </c>
      <c r="AJ23" s="45">
        <f t="shared" si="6"/>
        <v>0</v>
      </c>
      <c r="AK23" s="6"/>
    </row>
    <row r="24" spans="1:37" x14ac:dyDescent="0.2">
      <c r="A24" s="2"/>
      <c r="B24" s="2"/>
      <c r="C24" s="2"/>
      <c r="D24" s="2"/>
      <c r="E24" s="2"/>
      <c r="F24" s="2"/>
      <c r="G24" s="84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</sheetData>
  <mergeCells count="19">
    <mergeCell ref="AE4:AF4"/>
    <mergeCell ref="M1:N1"/>
    <mergeCell ref="A2:N2"/>
    <mergeCell ref="A4:A5"/>
    <mergeCell ref="B4:B5"/>
    <mergeCell ref="C4:G4"/>
    <mergeCell ref="H4:J4"/>
    <mergeCell ref="K4:L4"/>
    <mergeCell ref="M4:N4"/>
    <mergeCell ref="AG4:AH4"/>
    <mergeCell ref="AI4:AJ4"/>
    <mergeCell ref="O4:P4"/>
    <mergeCell ref="Q4:R4"/>
    <mergeCell ref="S4:T4"/>
    <mergeCell ref="U4:V4"/>
    <mergeCell ref="W4:X4"/>
    <mergeCell ref="Y4:Z4"/>
    <mergeCell ref="AA4:AB4"/>
    <mergeCell ref="AC4:AD4"/>
  </mergeCells>
  <pageMargins left="0.11811023622047245" right="0.11811023622047245" top="0.35433070866141736" bottom="0.15748031496062992" header="0.31496062992125984" footer="0.31496062992125984"/>
  <pageSetup paperSize="9" scale="90" orientation="landscape" verticalDpi="429496729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16"/>
  <sheetViews>
    <sheetView topLeftCell="B1" workbookViewId="0">
      <selection activeCell="M17" sqref="M17"/>
    </sheetView>
  </sheetViews>
  <sheetFormatPr defaultRowHeight="12.75" x14ac:dyDescent="0.2"/>
  <cols>
    <col min="1" max="1" width="2.7109375" hidden="1" customWidth="1"/>
    <col min="2" max="2" width="4.7109375" customWidth="1"/>
    <col min="3" max="3" width="6.7109375" customWidth="1"/>
    <col min="4" max="4" width="20.5703125" customWidth="1"/>
    <col min="5" max="5" width="33.5703125" customWidth="1"/>
    <col min="6" max="6" width="11.140625" customWidth="1"/>
    <col min="7" max="7" width="7.85546875" customWidth="1"/>
    <col min="8" max="8" width="7.140625" customWidth="1"/>
    <col min="9" max="9" width="10.28515625" customWidth="1"/>
    <col min="10" max="10" width="8.5703125" customWidth="1"/>
    <col min="11" max="11" width="9.7109375" customWidth="1"/>
    <col min="12" max="12" width="9.28515625" customWidth="1"/>
  </cols>
  <sheetData>
    <row r="1" spans="1:12" ht="12.95" customHeight="1" x14ac:dyDescent="0.2">
      <c r="J1" s="294" t="s">
        <v>304</v>
      </c>
      <c r="K1" s="294"/>
    </row>
    <row r="2" spans="1:12" ht="31.7" customHeight="1" x14ac:dyDescent="0.25">
      <c r="B2" s="270" t="s">
        <v>12</v>
      </c>
      <c r="C2" s="270"/>
      <c r="D2" s="270"/>
      <c r="E2" s="270"/>
      <c r="F2" s="270"/>
      <c r="G2" s="270"/>
      <c r="H2" s="270"/>
      <c r="I2" s="270"/>
      <c r="J2" s="270"/>
      <c r="K2" s="270"/>
      <c r="L2" s="90"/>
    </row>
    <row r="3" spans="1:12" x14ac:dyDescent="0.2">
      <c r="B3" s="87"/>
      <c r="C3" s="87"/>
      <c r="D3" s="87"/>
      <c r="E3" s="87"/>
      <c r="F3" s="87"/>
      <c r="G3" s="87"/>
      <c r="H3" s="87"/>
      <c r="I3" s="87"/>
      <c r="J3" s="87"/>
      <c r="K3" s="87"/>
      <c r="L3" s="90"/>
    </row>
    <row r="4" spans="1:12" ht="23.45" customHeight="1" x14ac:dyDescent="0.2">
      <c r="A4" s="86"/>
      <c r="B4" s="230" t="s">
        <v>28</v>
      </c>
      <c r="C4" s="321"/>
      <c r="D4" s="321"/>
      <c r="E4" s="321"/>
      <c r="F4" s="298" t="s">
        <v>298</v>
      </c>
      <c r="G4" s="299"/>
      <c r="H4" s="299"/>
      <c r="I4" s="299"/>
      <c r="J4" s="299"/>
      <c r="K4" s="300"/>
      <c r="L4" s="6"/>
    </row>
    <row r="5" spans="1:12" ht="15.95" customHeight="1" x14ac:dyDescent="0.2">
      <c r="A5" s="86"/>
      <c r="B5" s="230"/>
      <c r="C5" s="321"/>
      <c r="D5" s="321"/>
      <c r="E5" s="321"/>
      <c r="F5" s="298" t="s">
        <v>299</v>
      </c>
      <c r="G5" s="299"/>
      <c r="H5" s="299"/>
      <c r="I5" s="299"/>
      <c r="J5" s="299"/>
      <c r="K5" s="300"/>
      <c r="L5" s="6"/>
    </row>
    <row r="6" spans="1:12" ht="23.45" customHeight="1" x14ac:dyDescent="0.2">
      <c r="A6" s="86"/>
      <c r="B6" s="230"/>
      <c r="C6" s="321"/>
      <c r="D6" s="321"/>
      <c r="E6" s="321"/>
      <c r="F6" s="14" t="s">
        <v>60</v>
      </c>
      <c r="G6" s="89" t="s">
        <v>301</v>
      </c>
      <c r="H6" s="89" t="s">
        <v>302</v>
      </c>
      <c r="I6" s="89" t="s">
        <v>303</v>
      </c>
      <c r="J6" s="89" t="s">
        <v>305</v>
      </c>
      <c r="K6" s="89" t="s">
        <v>307</v>
      </c>
      <c r="L6" s="6"/>
    </row>
    <row r="7" spans="1:12" ht="31.7" customHeight="1" x14ac:dyDescent="0.2">
      <c r="A7" s="86"/>
      <c r="B7" s="230"/>
      <c r="C7" s="321"/>
      <c r="D7" s="321"/>
      <c r="E7" s="321"/>
      <c r="F7" s="11" t="s">
        <v>300</v>
      </c>
      <c r="G7" s="11">
        <v>149</v>
      </c>
      <c r="H7" s="11">
        <v>161</v>
      </c>
      <c r="I7" s="179" t="s">
        <v>472</v>
      </c>
      <c r="J7" s="11" t="s">
        <v>306</v>
      </c>
      <c r="K7" s="11" t="s">
        <v>308</v>
      </c>
      <c r="L7" s="6"/>
    </row>
    <row r="8" spans="1:12" ht="16.7" customHeight="1" x14ac:dyDescent="0.2">
      <c r="A8" s="86"/>
      <c r="B8" s="30">
        <v>1</v>
      </c>
      <c r="C8" s="311" t="s">
        <v>253</v>
      </c>
      <c r="D8" s="312"/>
      <c r="E8" s="313"/>
      <c r="F8" s="175">
        <v>206954</v>
      </c>
      <c r="G8" s="175">
        <v>146</v>
      </c>
      <c r="H8" s="175">
        <v>9</v>
      </c>
      <c r="I8" s="175">
        <v>1164</v>
      </c>
      <c r="J8" s="175">
        <v>22424</v>
      </c>
      <c r="K8" s="175">
        <v>6783</v>
      </c>
      <c r="L8" s="6"/>
    </row>
    <row r="9" spans="1:12" ht="17.45" customHeight="1" x14ac:dyDescent="0.2">
      <c r="A9" s="86"/>
      <c r="B9" s="30">
        <v>2</v>
      </c>
      <c r="C9" s="308" t="s">
        <v>254</v>
      </c>
      <c r="D9" s="309"/>
      <c r="E9" s="310"/>
      <c r="F9" s="174">
        <v>125761</v>
      </c>
      <c r="G9" s="174">
        <v>61</v>
      </c>
      <c r="H9" s="174">
        <v>7</v>
      </c>
      <c r="I9" s="174">
        <v>247</v>
      </c>
      <c r="J9" s="174">
        <v>14813</v>
      </c>
      <c r="K9" s="174">
        <v>3091</v>
      </c>
      <c r="L9" s="6"/>
    </row>
    <row r="10" spans="1:12" ht="17.45" customHeight="1" x14ac:dyDescent="0.2">
      <c r="A10" s="86"/>
      <c r="B10" s="30">
        <v>3</v>
      </c>
      <c r="C10" s="311" t="s">
        <v>255</v>
      </c>
      <c r="D10" s="312"/>
      <c r="E10" s="313"/>
      <c r="F10" s="175">
        <v>231491</v>
      </c>
      <c r="G10" s="175">
        <v>227</v>
      </c>
      <c r="H10" s="175">
        <v>10</v>
      </c>
      <c r="I10" s="175">
        <v>1300</v>
      </c>
      <c r="J10" s="175">
        <v>23812</v>
      </c>
      <c r="K10" s="175">
        <v>8456</v>
      </c>
      <c r="L10" s="6"/>
    </row>
    <row r="11" spans="1:12" ht="25.7" customHeight="1" x14ac:dyDescent="0.2">
      <c r="A11" s="86"/>
      <c r="B11" s="30">
        <v>4</v>
      </c>
      <c r="C11" s="227" t="s">
        <v>256</v>
      </c>
      <c r="D11" s="228"/>
      <c r="E11" s="229"/>
      <c r="F11" s="174">
        <v>3103</v>
      </c>
      <c r="G11" s="174">
        <v>28</v>
      </c>
      <c r="H11" s="174"/>
      <c r="I11" s="174">
        <v>68</v>
      </c>
      <c r="J11" s="174">
        <v>577</v>
      </c>
      <c r="K11" s="174">
        <v>114</v>
      </c>
      <c r="L11" s="6"/>
    </row>
    <row r="12" spans="1:12" ht="17.45" customHeight="1" x14ac:dyDescent="0.2">
      <c r="A12" s="86"/>
      <c r="B12" s="30">
        <v>5</v>
      </c>
      <c r="C12" s="311" t="s">
        <v>257</v>
      </c>
      <c r="D12" s="312"/>
      <c r="E12" s="313"/>
      <c r="F12" s="175">
        <v>108893</v>
      </c>
      <c r="G12" s="175">
        <v>44</v>
      </c>
      <c r="H12" s="175">
        <v>3</v>
      </c>
      <c r="I12" s="175">
        <v>212</v>
      </c>
      <c r="J12" s="175">
        <v>12920</v>
      </c>
      <c r="K12" s="175">
        <v>2446</v>
      </c>
      <c r="L12" s="6"/>
    </row>
    <row r="13" spans="1:12" ht="18.2" customHeight="1" x14ac:dyDescent="0.2">
      <c r="A13" s="86"/>
      <c r="B13" s="30">
        <v>6</v>
      </c>
      <c r="C13" s="308" t="s">
        <v>258</v>
      </c>
      <c r="D13" s="309"/>
      <c r="E13" s="310"/>
      <c r="F13" s="174">
        <v>79564</v>
      </c>
      <c r="G13" s="174">
        <v>35</v>
      </c>
      <c r="H13" s="174">
        <v>3</v>
      </c>
      <c r="I13" s="174">
        <v>82</v>
      </c>
      <c r="J13" s="174">
        <v>11141</v>
      </c>
      <c r="K13" s="174">
        <v>1227</v>
      </c>
      <c r="L13" s="6"/>
    </row>
    <row r="14" spans="1:12" ht="18.95" customHeight="1" x14ac:dyDescent="0.2">
      <c r="A14" s="86"/>
      <c r="B14" s="30">
        <v>7</v>
      </c>
      <c r="C14" s="315" t="s">
        <v>259</v>
      </c>
      <c r="D14" s="316"/>
      <c r="E14" s="18" t="s">
        <v>289</v>
      </c>
      <c r="F14" s="174">
        <v>33164</v>
      </c>
      <c r="G14" s="174">
        <v>5</v>
      </c>
      <c r="H14" s="174">
        <v>3</v>
      </c>
      <c r="I14" s="174">
        <v>41</v>
      </c>
      <c r="J14" s="174">
        <v>10</v>
      </c>
      <c r="K14" s="174">
        <v>41</v>
      </c>
      <c r="L14" s="6"/>
    </row>
    <row r="15" spans="1:12" ht="18.95" customHeight="1" x14ac:dyDescent="0.2">
      <c r="A15" s="86"/>
      <c r="B15" s="30">
        <v>8</v>
      </c>
      <c r="C15" s="317"/>
      <c r="D15" s="318"/>
      <c r="E15" s="18" t="s">
        <v>290</v>
      </c>
      <c r="F15" s="174">
        <v>25483</v>
      </c>
      <c r="G15" s="174">
        <v>49</v>
      </c>
      <c r="H15" s="174">
        <v>1</v>
      </c>
      <c r="I15" s="174">
        <v>17</v>
      </c>
      <c r="J15" s="174">
        <v>6</v>
      </c>
      <c r="K15" s="174">
        <v>18</v>
      </c>
      <c r="L15" s="6"/>
    </row>
    <row r="16" spans="1:12" ht="18.95" customHeight="1" x14ac:dyDescent="0.2">
      <c r="A16" s="86"/>
      <c r="B16" s="30">
        <v>9</v>
      </c>
      <c r="C16" s="315" t="s">
        <v>260</v>
      </c>
      <c r="D16" s="316"/>
      <c r="E16" s="18" t="s">
        <v>291</v>
      </c>
      <c r="F16" s="174">
        <v>1787</v>
      </c>
      <c r="G16" s="174">
        <v>2</v>
      </c>
      <c r="H16" s="174"/>
      <c r="I16" s="174"/>
      <c r="J16" s="174">
        <v>1</v>
      </c>
      <c r="K16" s="174"/>
      <c r="L16" s="6"/>
    </row>
    <row r="17" spans="1:43" ht="18.95" customHeight="1" x14ac:dyDescent="0.2">
      <c r="A17" s="86"/>
      <c r="B17" s="30">
        <v>10</v>
      </c>
      <c r="C17" s="319"/>
      <c r="D17" s="320"/>
      <c r="E17" s="88" t="s">
        <v>292</v>
      </c>
      <c r="F17" s="174">
        <v>671</v>
      </c>
      <c r="G17" s="174">
        <v>1</v>
      </c>
      <c r="H17" s="174"/>
      <c r="I17" s="174"/>
      <c r="J17" s="174">
        <v>1</v>
      </c>
      <c r="K17" s="174"/>
      <c r="L17" s="6"/>
    </row>
    <row r="18" spans="1:43" ht="18.95" customHeight="1" x14ac:dyDescent="0.2">
      <c r="A18" s="86"/>
      <c r="B18" s="30">
        <v>11</v>
      </c>
      <c r="C18" s="317"/>
      <c r="D18" s="318"/>
      <c r="E18" s="18" t="s">
        <v>293</v>
      </c>
      <c r="F18" s="174">
        <v>56860</v>
      </c>
      <c r="G18" s="174">
        <v>52</v>
      </c>
      <c r="H18" s="174">
        <v>4</v>
      </c>
      <c r="I18" s="174">
        <v>58</v>
      </c>
      <c r="J18" s="174">
        <v>15</v>
      </c>
      <c r="K18" s="174">
        <v>59</v>
      </c>
      <c r="L18" s="6"/>
    </row>
    <row r="19" spans="1:43" ht="18.95" customHeight="1" x14ac:dyDescent="0.2">
      <c r="A19" s="86"/>
      <c r="B19" s="30">
        <v>12</v>
      </c>
      <c r="C19" s="330" t="s">
        <v>261</v>
      </c>
      <c r="D19" s="331"/>
      <c r="E19" s="19" t="s">
        <v>294</v>
      </c>
      <c r="F19" s="177">
        <v>1415</v>
      </c>
      <c r="G19" s="174"/>
      <c r="H19" s="174"/>
      <c r="I19" s="174">
        <v>8</v>
      </c>
      <c r="J19" s="174"/>
      <c r="K19" s="174">
        <v>1</v>
      </c>
      <c r="L19" s="6"/>
    </row>
    <row r="20" spans="1:43" ht="18.95" customHeight="1" x14ac:dyDescent="0.2">
      <c r="A20" s="86"/>
      <c r="B20" s="30">
        <v>13</v>
      </c>
      <c r="C20" s="332"/>
      <c r="D20" s="333"/>
      <c r="E20" s="18" t="s">
        <v>295</v>
      </c>
      <c r="F20" s="174">
        <v>8336</v>
      </c>
      <c r="G20" s="174">
        <v>17</v>
      </c>
      <c r="H20" s="174"/>
      <c r="I20" s="174">
        <v>12</v>
      </c>
      <c r="J20" s="174">
        <v>11</v>
      </c>
      <c r="K20" s="174">
        <v>8</v>
      </c>
      <c r="L20" s="6"/>
    </row>
    <row r="21" spans="1:43" ht="18.95" customHeight="1" x14ac:dyDescent="0.2">
      <c r="A21" s="86"/>
      <c r="B21" s="30">
        <v>14</v>
      </c>
      <c r="C21" s="334"/>
      <c r="D21" s="335"/>
      <c r="E21" s="18" t="s">
        <v>296</v>
      </c>
      <c r="F21" s="174">
        <v>48896</v>
      </c>
      <c r="G21" s="174">
        <v>37</v>
      </c>
      <c r="H21" s="174">
        <v>4</v>
      </c>
      <c r="I21" s="174">
        <v>38</v>
      </c>
      <c r="J21" s="174">
        <v>5</v>
      </c>
      <c r="K21" s="174">
        <v>50</v>
      </c>
      <c r="L21" s="6"/>
    </row>
    <row r="22" spans="1:43" ht="18.95" customHeight="1" x14ac:dyDescent="0.2">
      <c r="A22" s="86"/>
      <c r="B22" s="30">
        <v>15</v>
      </c>
      <c r="C22" s="330" t="s">
        <v>262</v>
      </c>
      <c r="D22" s="331"/>
      <c r="E22" s="18" t="s">
        <v>161</v>
      </c>
      <c r="F22" s="174">
        <v>1521057507</v>
      </c>
      <c r="G22" s="174">
        <v>146644</v>
      </c>
      <c r="H22" s="174">
        <v>336</v>
      </c>
      <c r="I22" s="174">
        <v>13454875</v>
      </c>
      <c r="J22" s="174">
        <v>33718</v>
      </c>
      <c r="K22" s="174">
        <v>56062840</v>
      </c>
      <c r="L22" s="6"/>
    </row>
    <row r="23" spans="1:43" ht="18.95" customHeight="1" x14ac:dyDescent="0.2">
      <c r="A23" s="86"/>
      <c r="B23" s="30">
        <v>16</v>
      </c>
      <c r="C23" s="334"/>
      <c r="D23" s="335"/>
      <c r="E23" s="18" t="s">
        <v>297</v>
      </c>
      <c r="F23" s="174">
        <v>1020407665</v>
      </c>
      <c r="G23" s="174">
        <v>146644</v>
      </c>
      <c r="H23" s="174">
        <v>336</v>
      </c>
      <c r="I23" s="174">
        <v>13454875</v>
      </c>
      <c r="J23" s="174">
        <v>33312</v>
      </c>
      <c r="K23" s="174">
        <v>6773826</v>
      </c>
      <c r="L23" s="6"/>
    </row>
    <row r="24" spans="1:43" ht="18.2" customHeight="1" x14ac:dyDescent="0.2">
      <c r="A24" s="86"/>
      <c r="B24" s="30">
        <v>17</v>
      </c>
      <c r="C24" s="322" t="s">
        <v>263</v>
      </c>
      <c r="D24" s="323"/>
      <c r="E24" s="324"/>
      <c r="F24" s="178"/>
      <c r="G24" s="175"/>
      <c r="H24" s="175"/>
      <c r="I24" s="175"/>
      <c r="J24" s="175"/>
      <c r="K24" s="175"/>
      <c r="L24" s="6"/>
    </row>
    <row r="25" spans="1:43" ht="18.95" customHeight="1" x14ac:dyDescent="0.2">
      <c r="A25" s="86"/>
      <c r="B25" s="30">
        <v>18</v>
      </c>
      <c r="C25" s="311" t="s">
        <v>264</v>
      </c>
      <c r="D25" s="312"/>
      <c r="E25" s="313"/>
      <c r="F25" s="175">
        <v>70375</v>
      </c>
      <c r="G25" s="175">
        <v>35</v>
      </c>
      <c r="H25" s="175">
        <v>4</v>
      </c>
      <c r="I25" s="175">
        <v>59</v>
      </c>
      <c r="J25" s="175">
        <v>9633</v>
      </c>
      <c r="K25" s="175">
        <v>885</v>
      </c>
      <c r="L25" s="6"/>
      <c r="M25" s="91"/>
      <c r="N25" s="91"/>
      <c r="O25" s="92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</row>
    <row r="26" spans="1:43" ht="17.45" customHeight="1" x14ac:dyDescent="0.2">
      <c r="A26" s="86"/>
      <c r="B26" s="30">
        <v>19</v>
      </c>
      <c r="C26" s="308" t="s">
        <v>265</v>
      </c>
      <c r="D26" s="309"/>
      <c r="E26" s="310"/>
      <c r="F26" s="174">
        <v>69460</v>
      </c>
      <c r="G26" s="174">
        <v>29</v>
      </c>
      <c r="H26" s="174">
        <v>4</v>
      </c>
      <c r="I26" s="174">
        <v>54</v>
      </c>
      <c r="J26" s="174">
        <v>9524</v>
      </c>
      <c r="K26" s="174">
        <v>815</v>
      </c>
      <c r="L26" s="6"/>
      <c r="M26" s="91"/>
      <c r="N26" s="91"/>
      <c r="O26" s="92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</row>
    <row r="27" spans="1:43" ht="17.45" customHeight="1" x14ac:dyDescent="0.2">
      <c r="A27" s="86"/>
      <c r="B27" s="30">
        <v>20</v>
      </c>
      <c r="C27" s="308" t="s">
        <v>266</v>
      </c>
      <c r="D27" s="309"/>
      <c r="E27" s="310"/>
      <c r="F27" s="174">
        <v>798</v>
      </c>
      <c r="G27" s="174">
        <v>6</v>
      </c>
      <c r="H27" s="174"/>
      <c r="I27" s="174">
        <v>5</v>
      </c>
      <c r="J27" s="174">
        <v>94</v>
      </c>
      <c r="K27" s="174">
        <v>68</v>
      </c>
      <c r="L27" s="6"/>
      <c r="M27" s="91"/>
      <c r="N27" s="91"/>
      <c r="O27" s="92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</row>
    <row r="28" spans="1:43" ht="21.2" customHeight="1" x14ac:dyDescent="0.2">
      <c r="A28" s="86"/>
      <c r="B28" s="30">
        <v>21</v>
      </c>
      <c r="C28" s="311" t="s">
        <v>267</v>
      </c>
      <c r="D28" s="312"/>
      <c r="E28" s="313"/>
      <c r="F28" s="175">
        <v>171</v>
      </c>
      <c r="G28" s="175"/>
      <c r="H28" s="175"/>
      <c r="I28" s="175">
        <v>1</v>
      </c>
      <c r="J28" s="175">
        <v>23</v>
      </c>
      <c r="K28" s="175">
        <v>35</v>
      </c>
      <c r="L28" s="6"/>
      <c r="M28" s="91"/>
      <c r="N28" s="91"/>
      <c r="O28" s="92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</row>
    <row r="29" spans="1:43" ht="22.7" customHeight="1" x14ac:dyDescent="0.2">
      <c r="A29" s="86"/>
      <c r="B29" s="30">
        <v>22</v>
      </c>
      <c r="C29" s="311" t="s">
        <v>268</v>
      </c>
      <c r="D29" s="312"/>
      <c r="E29" s="313"/>
      <c r="F29" s="175">
        <f t="shared" ref="F29:K29" si="0">F30+F31+F36+F37+F38+F39+F40+F41+F42+F43+F44</f>
        <v>42462</v>
      </c>
      <c r="G29" s="175">
        <f t="shared" si="0"/>
        <v>13</v>
      </c>
      <c r="H29" s="175">
        <f t="shared" si="0"/>
        <v>4</v>
      </c>
      <c r="I29" s="175">
        <f t="shared" si="0"/>
        <v>49</v>
      </c>
      <c r="J29" s="175">
        <f t="shared" si="0"/>
        <v>6250</v>
      </c>
      <c r="K29" s="175">
        <f t="shared" si="0"/>
        <v>820</v>
      </c>
      <c r="L29" s="6"/>
      <c r="M29" s="91"/>
      <c r="N29" s="91"/>
      <c r="O29" s="92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</row>
    <row r="30" spans="1:43" ht="18.95" customHeight="1" x14ac:dyDescent="0.2">
      <c r="A30" s="86"/>
      <c r="B30" s="30">
        <v>23</v>
      </c>
      <c r="C30" s="308" t="s">
        <v>269</v>
      </c>
      <c r="D30" s="309"/>
      <c r="E30" s="310"/>
      <c r="F30" s="174">
        <v>11</v>
      </c>
      <c r="G30" s="174"/>
      <c r="H30" s="174"/>
      <c r="I30" s="174"/>
      <c r="J30" s="174"/>
      <c r="K30" s="174"/>
      <c r="L30" s="6"/>
      <c r="M30" s="91"/>
      <c r="N30" s="91"/>
      <c r="O30" s="92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</row>
    <row r="31" spans="1:43" ht="18.95" customHeight="1" x14ac:dyDescent="0.2">
      <c r="A31" s="86"/>
      <c r="B31" s="30">
        <v>24</v>
      </c>
      <c r="C31" s="224" t="s">
        <v>270</v>
      </c>
      <c r="D31" s="314" t="s">
        <v>60</v>
      </c>
      <c r="E31" s="314"/>
      <c r="F31" s="174">
        <v>13230</v>
      </c>
      <c r="G31" s="174">
        <v>13</v>
      </c>
      <c r="H31" s="174"/>
      <c r="I31" s="174">
        <v>44</v>
      </c>
      <c r="J31" s="174">
        <v>1195</v>
      </c>
      <c r="K31" s="174">
        <v>31</v>
      </c>
      <c r="L31" s="6"/>
      <c r="M31" s="91"/>
      <c r="N31" s="91"/>
      <c r="O31" s="92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</row>
    <row r="32" spans="1:43" ht="18.95" customHeight="1" x14ac:dyDescent="0.2">
      <c r="A32" s="86"/>
      <c r="B32" s="30">
        <v>25</v>
      </c>
      <c r="C32" s="225"/>
      <c r="D32" s="266" t="s">
        <v>282</v>
      </c>
      <c r="E32" s="266"/>
      <c r="F32" s="174">
        <v>2238</v>
      </c>
      <c r="G32" s="174"/>
      <c r="H32" s="174"/>
      <c r="I32" s="174"/>
      <c r="J32" s="174">
        <v>293</v>
      </c>
      <c r="K32" s="174">
        <v>5</v>
      </c>
      <c r="L32" s="6"/>
      <c r="M32" s="91"/>
      <c r="N32" s="91"/>
      <c r="O32" s="92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</row>
    <row r="33" spans="1:43" ht="18.95" customHeight="1" x14ac:dyDescent="0.2">
      <c r="A33" s="86"/>
      <c r="B33" s="30">
        <v>26</v>
      </c>
      <c r="C33" s="225"/>
      <c r="D33" s="266" t="s">
        <v>283</v>
      </c>
      <c r="E33" s="266"/>
      <c r="F33" s="174">
        <v>8731</v>
      </c>
      <c r="G33" s="174">
        <v>6</v>
      </c>
      <c r="H33" s="174"/>
      <c r="I33" s="174">
        <v>10</v>
      </c>
      <c r="J33" s="174">
        <v>680</v>
      </c>
      <c r="K33" s="174">
        <v>22</v>
      </c>
      <c r="L33" s="6"/>
      <c r="M33" s="91"/>
      <c r="N33" s="91"/>
      <c r="O33" s="92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</row>
    <row r="34" spans="1:43" ht="18.95" customHeight="1" x14ac:dyDescent="0.2">
      <c r="A34" s="86"/>
      <c r="B34" s="30">
        <v>27</v>
      </c>
      <c r="C34" s="225"/>
      <c r="D34" s="266" t="s">
        <v>284</v>
      </c>
      <c r="E34" s="266"/>
      <c r="F34" s="174">
        <v>2062</v>
      </c>
      <c r="G34" s="174">
        <v>7</v>
      </c>
      <c r="H34" s="174"/>
      <c r="I34" s="174">
        <v>27</v>
      </c>
      <c r="J34" s="174">
        <v>218</v>
      </c>
      <c r="K34" s="174">
        <v>4</v>
      </c>
      <c r="L34" s="6"/>
      <c r="M34" s="91"/>
      <c r="N34" s="91"/>
      <c r="O34" s="92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</row>
    <row r="35" spans="1:43" ht="18.95" customHeight="1" x14ac:dyDescent="0.2">
      <c r="A35" s="86"/>
      <c r="B35" s="30">
        <v>28</v>
      </c>
      <c r="C35" s="226"/>
      <c r="D35" s="266" t="s">
        <v>285</v>
      </c>
      <c r="E35" s="266"/>
      <c r="F35" s="174">
        <v>199</v>
      </c>
      <c r="G35" s="174"/>
      <c r="H35" s="174"/>
      <c r="I35" s="174">
        <v>7</v>
      </c>
      <c r="J35" s="174">
        <v>4</v>
      </c>
      <c r="K35" s="174"/>
      <c r="L35" s="6"/>
      <c r="M35" s="91"/>
      <c r="N35" s="91"/>
      <c r="O35" s="92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</row>
    <row r="36" spans="1:43" ht="18.2" customHeight="1" x14ac:dyDescent="0.2">
      <c r="A36" s="86"/>
      <c r="B36" s="30">
        <v>29</v>
      </c>
      <c r="C36" s="314" t="s">
        <v>271</v>
      </c>
      <c r="D36" s="314"/>
      <c r="E36" s="314"/>
      <c r="F36" s="174">
        <v>827</v>
      </c>
      <c r="G36" s="174"/>
      <c r="H36" s="174"/>
      <c r="I36" s="174"/>
      <c r="J36" s="174">
        <v>52</v>
      </c>
      <c r="K36" s="174">
        <v>2</v>
      </c>
      <c r="L36" s="6"/>
      <c r="M36" s="91"/>
      <c r="N36" s="91"/>
      <c r="O36" s="92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</row>
    <row r="37" spans="1:43" ht="18.2" customHeight="1" x14ac:dyDescent="0.2">
      <c r="A37" s="86"/>
      <c r="B37" s="30">
        <v>30</v>
      </c>
      <c r="C37" s="314" t="s">
        <v>272</v>
      </c>
      <c r="D37" s="314"/>
      <c r="E37" s="314"/>
      <c r="F37" s="174">
        <v>43</v>
      </c>
      <c r="G37" s="174"/>
      <c r="H37" s="174"/>
      <c r="I37" s="174"/>
      <c r="J37" s="174">
        <v>3</v>
      </c>
      <c r="K37" s="174"/>
      <c r="L37" s="6"/>
      <c r="M37" s="91"/>
      <c r="N37" s="91"/>
      <c r="O37" s="92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</row>
    <row r="38" spans="1:43" ht="18.2" customHeight="1" x14ac:dyDescent="0.2">
      <c r="A38" s="86"/>
      <c r="B38" s="30">
        <v>31</v>
      </c>
      <c r="C38" s="314" t="s">
        <v>273</v>
      </c>
      <c r="D38" s="314"/>
      <c r="E38" s="314"/>
      <c r="F38" s="174">
        <v>2500</v>
      </c>
      <c r="G38" s="174"/>
      <c r="H38" s="174"/>
      <c r="I38" s="174">
        <v>1</v>
      </c>
      <c r="J38" s="174">
        <v>156</v>
      </c>
      <c r="K38" s="174">
        <v>8</v>
      </c>
      <c r="L38" s="6"/>
      <c r="M38" s="91"/>
      <c r="N38" s="91"/>
      <c r="O38" s="92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</row>
    <row r="39" spans="1:43" ht="18.2" customHeight="1" x14ac:dyDescent="0.2">
      <c r="A39" s="86"/>
      <c r="B39" s="30">
        <v>32</v>
      </c>
      <c r="C39" s="314" t="s">
        <v>249</v>
      </c>
      <c r="D39" s="314"/>
      <c r="E39" s="314"/>
      <c r="F39" s="174">
        <v>65</v>
      </c>
      <c r="G39" s="174"/>
      <c r="H39" s="174"/>
      <c r="I39" s="174"/>
      <c r="J39" s="174">
        <v>8</v>
      </c>
      <c r="K39" s="174"/>
      <c r="L39" s="6"/>
      <c r="M39" s="91"/>
      <c r="N39" s="91"/>
      <c r="O39" s="92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</row>
    <row r="40" spans="1:43" ht="18.2" customHeight="1" x14ac:dyDescent="0.2">
      <c r="A40" s="86"/>
      <c r="B40" s="30">
        <v>33</v>
      </c>
      <c r="C40" s="314" t="s">
        <v>274</v>
      </c>
      <c r="D40" s="314"/>
      <c r="E40" s="314"/>
      <c r="F40" s="174">
        <v>28</v>
      </c>
      <c r="G40" s="174"/>
      <c r="H40" s="174"/>
      <c r="I40" s="174"/>
      <c r="J40" s="174"/>
      <c r="K40" s="174"/>
      <c r="L40" s="6"/>
      <c r="M40" s="91"/>
      <c r="N40" s="91"/>
      <c r="O40" s="92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</row>
    <row r="41" spans="1:43" ht="18.2" customHeight="1" x14ac:dyDescent="0.2">
      <c r="A41" s="86"/>
      <c r="B41" s="30">
        <v>34</v>
      </c>
      <c r="C41" s="314" t="s">
        <v>247</v>
      </c>
      <c r="D41" s="314"/>
      <c r="E41" s="314"/>
      <c r="F41" s="174">
        <v>4189</v>
      </c>
      <c r="G41" s="174"/>
      <c r="H41" s="174">
        <v>1</v>
      </c>
      <c r="I41" s="174"/>
      <c r="J41" s="174">
        <v>9</v>
      </c>
      <c r="K41" s="174">
        <v>33</v>
      </c>
      <c r="L41" s="6"/>
      <c r="M41" s="91"/>
      <c r="N41" s="91"/>
      <c r="O41" s="92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</row>
    <row r="42" spans="1:43" ht="18.2" customHeight="1" x14ac:dyDescent="0.2">
      <c r="A42" s="86"/>
      <c r="B42" s="30">
        <v>35</v>
      </c>
      <c r="C42" s="314" t="s">
        <v>243</v>
      </c>
      <c r="D42" s="314"/>
      <c r="E42" s="314"/>
      <c r="F42" s="174">
        <v>21415</v>
      </c>
      <c r="G42" s="174"/>
      <c r="H42" s="174">
        <v>3</v>
      </c>
      <c r="I42" s="174">
        <v>4</v>
      </c>
      <c r="J42" s="174">
        <v>4822</v>
      </c>
      <c r="K42" s="174">
        <v>744</v>
      </c>
      <c r="L42" s="6"/>
      <c r="M42" s="91"/>
      <c r="N42" s="91"/>
      <c r="O42" s="92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</row>
    <row r="43" spans="1:43" ht="28.7" customHeight="1" x14ac:dyDescent="0.2">
      <c r="A43" s="86"/>
      <c r="B43" s="30">
        <v>36</v>
      </c>
      <c r="C43" s="314" t="s">
        <v>275</v>
      </c>
      <c r="D43" s="314"/>
      <c r="E43" s="314"/>
      <c r="F43" s="174">
        <v>1</v>
      </c>
      <c r="G43" s="174"/>
      <c r="H43" s="174"/>
      <c r="I43" s="174"/>
      <c r="J43" s="174"/>
      <c r="K43" s="174">
        <v>1</v>
      </c>
      <c r="L43" s="6"/>
      <c r="M43" s="91"/>
      <c r="N43" s="91"/>
      <c r="O43" s="92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</row>
    <row r="44" spans="1:43" ht="18.2" customHeight="1" x14ac:dyDescent="0.2">
      <c r="A44" s="86"/>
      <c r="B44" s="30">
        <v>37</v>
      </c>
      <c r="C44" s="314" t="s">
        <v>276</v>
      </c>
      <c r="D44" s="314"/>
      <c r="E44" s="314"/>
      <c r="F44" s="174">
        <v>153</v>
      </c>
      <c r="G44" s="174"/>
      <c r="H44" s="174"/>
      <c r="I44" s="174"/>
      <c r="J44" s="174">
        <v>5</v>
      </c>
      <c r="K44" s="174">
        <v>1</v>
      </c>
      <c r="L44" s="6"/>
      <c r="M44" s="91"/>
      <c r="N44" s="91"/>
      <c r="O44" s="92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</row>
    <row r="45" spans="1:43" ht="18.2" customHeight="1" x14ac:dyDescent="0.2">
      <c r="A45" s="86"/>
      <c r="B45" s="30">
        <v>38</v>
      </c>
      <c r="C45" s="230" t="s">
        <v>277</v>
      </c>
      <c r="D45" s="325" t="s">
        <v>286</v>
      </c>
      <c r="E45" s="326"/>
      <c r="F45" s="174">
        <v>857</v>
      </c>
      <c r="G45" s="174">
        <v>1</v>
      </c>
      <c r="H45" s="174"/>
      <c r="I45" s="174">
        <v>15</v>
      </c>
      <c r="J45" s="174">
        <v>242</v>
      </c>
      <c r="K45" s="174">
        <v>26</v>
      </c>
      <c r="L45" s="6"/>
      <c r="M45" s="91"/>
      <c r="N45" s="91"/>
      <c r="O45" s="92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</row>
    <row r="46" spans="1:43" ht="24.2" customHeight="1" x14ac:dyDescent="0.2">
      <c r="A46" s="86"/>
      <c r="B46" s="30">
        <v>39</v>
      </c>
      <c r="C46" s="230"/>
      <c r="D46" s="325" t="s">
        <v>287</v>
      </c>
      <c r="E46" s="326"/>
      <c r="F46" s="174">
        <v>1371</v>
      </c>
      <c r="G46" s="174"/>
      <c r="H46" s="174"/>
      <c r="I46" s="174"/>
      <c r="J46" s="174">
        <v>21</v>
      </c>
      <c r="K46" s="174">
        <v>299</v>
      </c>
      <c r="L46" s="6"/>
      <c r="M46" s="91"/>
      <c r="N46" s="91"/>
      <c r="O46" s="92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</row>
    <row r="47" spans="1:43" ht="21.95" customHeight="1" x14ac:dyDescent="0.2">
      <c r="A47" s="86"/>
      <c r="B47" s="30">
        <v>40</v>
      </c>
      <c r="C47" s="230"/>
      <c r="D47" s="325" t="s">
        <v>243</v>
      </c>
      <c r="E47" s="326"/>
      <c r="F47" s="174">
        <v>50</v>
      </c>
      <c r="G47" s="174"/>
      <c r="H47" s="174"/>
      <c r="I47" s="174"/>
      <c r="J47" s="174">
        <v>7</v>
      </c>
      <c r="K47" s="174">
        <v>9</v>
      </c>
      <c r="L47" s="6"/>
      <c r="M47" s="91"/>
      <c r="N47" s="91"/>
      <c r="O47" s="92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</row>
    <row r="48" spans="1:43" ht="26.45" customHeight="1" x14ac:dyDescent="0.2">
      <c r="A48" s="86"/>
      <c r="B48" s="30">
        <v>41</v>
      </c>
      <c r="C48" s="230"/>
      <c r="D48" s="325" t="s">
        <v>288</v>
      </c>
      <c r="E48" s="326"/>
      <c r="F48" s="174">
        <v>30</v>
      </c>
      <c r="G48" s="174"/>
      <c r="H48" s="174"/>
      <c r="I48" s="174">
        <v>1</v>
      </c>
      <c r="J48" s="174">
        <v>6</v>
      </c>
      <c r="K48" s="174">
        <v>4</v>
      </c>
      <c r="L48" s="6"/>
      <c r="M48" s="91"/>
      <c r="N48" s="91"/>
      <c r="O48" s="92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</row>
    <row r="49" spans="1:43" ht="18.2" customHeight="1" x14ac:dyDescent="0.2">
      <c r="A49" s="86"/>
      <c r="B49" s="30">
        <v>42</v>
      </c>
      <c r="C49" s="336" t="s">
        <v>278</v>
      </c>
      <c r="D49" s="337"/>
      <c r="E49" s="338"/>
      <c r="F49" s="175">
        <f t="shared" ref="F49:K49" si="1">SUM(F50:F52)</f>
        <v>27913</v>
      </c>
      <c r="G49" s="175">
        <f t="shared" si="1"/>
        <v>22</v>
      </c>
      <c r="H49" s="175">
        <f t="shared" si="1"/>
        <v>0</v>
      </c>
      <c r="I49" s="175">
        <f t="shared" si="1"/>
        <v>10</v>
      </c>
      <c r="J49" s="175">
        <f t="shared" si="1"/>
        <v>3383</v>
      </c>
      <c r="K49" s="175">
        <f t="shared" si="1"/>
        <v>65</v>
      </c>
      <c r="L49" s="6"/>
      <c r="M49" s="91"/>
      <c r="N49" s="91"/>
      <c r="O49" s="92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</row>
    <row r="50" spans="1:43" ht="18.2" customHeight="1" x14ac:dyDescent="0.2">
      <c r="A50" s="86"/>
      <c r="B50" s="30">
        <v>43</v>
      </c>
      <c r="C50" s="327" t="s">
        <v>279</v>
      </c>
      <c r="D50" s="328"/>
      <c r="E50" s="329"/>
      <c r="F50" s="174">
        <v>26745</v>
      </c>
      <c r="G50" s="174">
        <v>22</v>
      </c>
      <c r="H50" s="174"/>
      <c r="I50" s="174">
        <v>10</v>
      </c>
      <c r="J50" s="174">
        <v>3362</v>
      </c>
      <c r="K50" s="174">
        <v>39</v>
      </c>
      <c r="L50" s="6"/>
      <c r="M50" s="91"/>
      <c r="N50" s="91"/>
      <c r="O50" s="92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</row>
    <row r="51" spans="1:43" ht="18.2" customHeight="1" x14ac:dyDescent="0.2">
      <c r="A51" s="86"/>
      <c r="B51" s="30">
        <v>44</v>
      </c>
      <c r="C51" s="327" t="s">
        <v>280</v>
      </c>
      <c r="D51" s="328"/>
      <c r="E51" s="329"/>
      <c r="F51" s="174">
        <v>881</v>
      </c>
      <c r="G51" s="174"/>
      <c r="H51" s="174"/>
      <c r="I51" s="174"/>
      <c r="J51" s="176">
        <v>15</v>
      </c>
      <c r="K51" s="174">
        <v>16</v>
      </c>
      <c r="L51" s="6"/>
      <c r="M51" s="91"/>
      <c r="N51" s="91"/>
      <c r="O51" s="92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/>
      <c r="AO51" s="93"/>
      <c r="AP51" s="93"/>
      <c r="AQ51" s="93"/>
    </row>
    <row r="52" spans="1:43" ht="18.2" customHeight="1" x14ac:dyDescent="0.2">
      <c r="A52" s="86"/>
      <c r="B52" s="30">
        <v>45</v>
      </c>
      <c r="C52" s="327" t="s">
        <v>281</v>
      </c>
      <c r="D52" s="328"/>
      <c r="E52" s="329"/>
      <c r="F52" s="174">
        <v>287</v>
      </c>
      <c r="G52" s="174"/>
      <c r="H52" s="174"/>
      <c r="I52" s="174"/>
      <c r="J52" s="176">
        <v>6</v>
      </c>
      <c r="K52" s="174">
        <v>10</v>
      </c>
      <c r="L52" s="6"/>
      <c r="M52" s="91"/>
      <c r="N52" s="91"/>
      <c r="O52" s="92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</row>
    <row r="53" spans="1:43" ht="12.95" customHeight="1" x14ac:dyDescent="0.2">
      <c r="B53" s="2"/>
      <c r="C53" s="2"/>
      <c r="D53" s="2"/>
      <c r="E53" s="2"/>
      <c r="F53" s="2"/>
      <c r="G53" s="2"/>
      <c r="H53" s="2"/>
      <c r="I53" s="2"/>
      <c r="J53" s="2"/>
      <c r="K53" s="2"/>
      <c r="M53" s="91"/>
      <c r="N53" s="91"/>
      <c r="O53" s="92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</row>
    <row r="54" spans="1:43" ht="12.95" customHeight="1" x14ac:dyDescent="0.2">
      <c r="M54" s="91"/>
      <c r="N54" s="91"/>
      <c r="O54" s="92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</row>
    <row r="55" spans="1:43" ht="12.95" customHeight="1" x14ac:dyDescent="0.2">
      <c r="M55" s="91"/>
      <c r="N55" s="91"/>
      <c r="O55" s="92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</row>
    <row r="56" spans="1:43" ht="12.95" customHeight="1" x14ac:dyDescent="0.2">
      <c r="M56" s="91"/>
      <c r="N56" s="91"/>
      <c r="O56" s="92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  <c r="AQ56" s="93"/>
    </row>
    <row r="57" spans="1:43" ht="12.95" customHeight="1" x14ac:dyDescent="0.2">
      <c r="M57" s="91"/>
      <c r="N57" s="91"/>
      <c r="O57" s="92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</row>
    <row r="58" spans="1:43" ht="12.95" customHeight="1" x14ac:dyDescent="0.2">
      <c r="M58" s="91"/>
      <c r="N58" s="91"/>
      <c r="O58" s="92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</row>
    <row r="59" spans="1:43" ht="12.95" customHeight="1" x14ac:dyDescent="0.2">
      <c r="M59" s="91"/>
      <c r="N59" s="91"/>
      <c r="O59" s="92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</row>
    <row r="60" spans="1:43" ht="12.95" customHeight="1" x14ac:dyDescent="0.2">
      <c r="M60" s="91"/>
      <c r="N60" s="91"/>
      <c r="O60" s="92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</row>
    <row r="61" spans="1:43" ht="12.95" customHeight="1" x14ac:dyDescent="0.2">
      <c r="M61" s="91"/>
      <c r="N61" s="91"/>
      <c r="O61" s="92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</row>
    <row r="62" spans="1:43" ht="12.95" customHeight="1" x14ac:dyDescent="0.2">
      <c r="M62" s="91"/>
      <c r="N62" s="91"/>
      <c r="O62" s="92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</row>
    <row r="63" spans="1:43" ht="12.95" customHeight="1" x14ac:dyDescent="0.2">
      <c r="M63" s="91"/>
      <c r="N63" s="91"/>
      <c r="O63" s="92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</row>
    <row r="64" spans="1:43" ht="12.95" customHeight="1" x14ac:dyDescent="0.2">
      <c r="M64" s="91"/>
      <c r="N64" s="91"/>
      <c r="O64" s="92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</row>
    <row r="65" spans="13:43" ht="12.95" customHeight="1" x14ac:dyDescent="0.2">
      <c r="M65" s="91"/>
      <c r="N65" s="91"/>
      <c r="O65" s="92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</row>
    <row r="66" spans="13:43" ht="12.95" customHeight="1" x14ac:dyDescent="0.2">
      <c r="M66" s="91"/>
      <c r="N66" s="91"/>
      <c r="O66" s="92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</row>
    <row r="67" spans="13:43" ht="12.95" customHeight="1" x14ac:dyDescent="0.2">
      <c r="M67" s="91"/>
      <c r="N67" s="91"/>
      <c r="O67" s="92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</row>
    <row r="68" spans="13:43" ht="12.95" customHeight="1" x14ac:dyDescent="0.2">
      <c r="M68" s="91"/>
      <c r="N68" s="91"/>
      <c r="O68" s="92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</row>
    <row r="69" spans="13:43" ht="12.95" customHeight="1" x14ac:dyDescent="0.2">
      <c r="M69" s="91"/>
      <c r="N69" s="91"/>
      <c r="O69" s="92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</row>
    <row r="70" spans="13:43" ht="12.95" customHeight="1" x14ac:dyDescent="0.2">
      <c r="M70" s="91"/>
      <c r="N70" s="91"/>
      <c r="O70" s="92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</row>
    <row r="71" spans="13:43" ht="12.95" customHeight="1" x14ac:dyDescent="0.2">
      <c r="M71" s="91"/>
      <c r="N71" s="91"/>
      <c r="O71" s="92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</row>
    <row r="72" spans="13:43" ht="12.95" customHeight="1" x14ac:dyDescent="0.2">
      <c r="M72" s="91"/>
      <c r="N72" s="91"/>
      <c r="O72" s="92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</row>
    <row r="73" spans="13:43" ht="12.95" customHeight="1" x14ac:dyDescent="0.2">
      <c r="M73" s="91"/>
      <c r="N73" s="91"/>
      <c r="O73" s="92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</row>
    <row r="74" spans="13:43" ht="12.95" customHeight="1" x14ac:dyDescent="0.2">
      <c r="M74" s="91"/>
      <c r="N74" s="91"/>
      <c r="O74" s="92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</row>
    <row r="75" spans="13:43" ht="12.95" customHeight="1" x14ac:dyDescent="0.2">
      <c r="M75" s="91"/>
      <c r="N75" s="91"/>
      <c r="O75" s="92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</row>
    <row r="76" spans="13:43" ht="12.95" customHeight="1" x14ac:dyDescent="0.2">
      <c r="M76" s="91"/>
      <c r="N76" s="91"/>
      <c r="O76" s="92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</row>
    <row r="77" spans="13:43" ht="12.95" customHeight="1" x14ac:dyDescent="0.2">
      <c r="M77" s="91"/>
      <c r="N77" s="91"/>
      <c r="O77" s="92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  <c r="AC77" s="93"/>
      <c r="AD77" s="93"/>
      <c r="AE77" s="93"/>
      <c r="AF77" s="93"/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</row>
    <row r="78" spans="13:43" ht="12.95" customHeight="1" x14ac:dyDescent="0.2">
      <c r="M78" s="91"/>
      <c r="N78" s="91"/>
      <c r="O78" s="92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</row>
    <row r="79" spans="13:43" ht="12.95" customHeight="1" x14ac:dyDescent="0.2">
      <c r="M79" s="91"/>
      <c r="N79" s="91"/>
      <c r="O79" s="92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</row>
    <row r="80" spans="13:43" ht="12.95" customHeight="1" x14ac:dyDescent="0.2">
      <c r="M80" s="91"/>
      <c r="N80" s="91"/>
      <c r="O80" s="92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</row>
    <row r="81" spans="13:43" ht="12.95" customHeight="1" x14ac:dyDescent="0.2">
      <c r="M81" s="91"/>
      <c r="N81" s="91"/>
      <c r="O81" s="92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</row>
    <row r="82" spans="13:43" ht="12.95" customHeight="1" x14ac:dyDescent="0.2">
      <c r="M82" s="91"/>
      <c r="N82" s="91"/>
      <c r="O82" s="92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</row>
    <row r="83" spans="13:43" ht="12.95" customHeight="1" x14ac:dyDescent="0.2">
      <c r="M83" s="91"/>
      <c r="N83" s="91"/>
      <c r="O83" s="92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</row>
    <row r="84" spans="13:43" ht="12.95" customHeight="1" x14ac:dyDescent="0.2">
      <c r="M84" s="91"/>
      <c r="N84" s="91"/>
      <c r="O84" s="92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</row>
    <row r="85" spans="13:43" ht="12.95" customHeight="1" x14ac:dyDescent="0.2">
      <c r="M85" s="91"/>
      <c r="N85" s="91"/>
      <c r="O85" s="92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</row>
    <row r="86" spans="13:43" ht="12.95" customHeight="1" x14ac:dyDescent="0.2">
      <c r="M86" s="91"/>
      <c r="N86" s="91"/>
      <c r="O86" s="92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</row>
    <row r="87" spans="13:43" ht="12.95" customHeight="1" x14ac:dyDescent="0.2">
      <c r="M87" s="91"/>
      <c r="N87" s="91"/>
      <c r="O87" s="92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  <c r="AO87" s="93"/>
      <c r="AP87" s="93"/>
      <c r="AQ87" s="93"/>
    </row>
    <row r="88" spans="13:43" ht="12.95" customHeight="1" x14ac:dyDescent="0.2">
      <c r="M88" s="91"/>
      <c r="N88" s="91"/>
      <c r="O88" s="92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</row>
    <row r="89" spans="13:43" ht="12.95" customHeight="1" x14ac:dyDescent="0.2">
      <c r="M89" s="91"/>
      <c r="N89" s="91"/>
      <c r="O89" s="92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93"/>
      <c r="AC89" s="93"/>
      <c r="AD89" s="93"/>
      <c r="AE89" s="93"/>
      <c r="AF89" s="93"/>
      <c r="AG89" s="93"/>
      <c r="AH89" s="93"/>
      <c r="AI89" s="93"/>
      <c r="AJ89" s="93"/>
      <c r="AK89" s="93"/>
      <c r="AL89" s="93"/>
      <c r="AM89" s="93"/>
      <c r="AN89" s="93"/>
      <c r="AO89" s="93"/>
      <c r="AP89" s="93"/>
      <c r="AQ89" s="93"/>
    </row>
    <row r="90" spans="13:43" ht="12.95" customHeight="1" x14ac:dyDescent="0.2">
      <c r="M90" s="91"/>
      <c r="N90" s="91"/>
      <c r="O90" s="92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3"/>
      <c r="AC90" s="93"/>
      <c r="AD90" s="93"/>
      <c r="AE90" s="93"/>
      <c r="AF90" s="93"/>
      <c r="AG90" s="93"/>
      <c r="AH90" s="93"/>
      <c r="AI90" s="93"/>
      <c r="AJ90" s="93"/>
      <c r="AK90" s="93"/>
      <c r="AL90" s="93"/>
      <c r="AM90" s="93"/>
      <c r="AN90" s="93"/>
      <c r="AO90" s="93"/>
      <c r="AP90" s="93"/>
      <c r="AQ90" s="93"/>
    </row>
    <row r="91" spans="13:43" ht="12.95" customHeight="1" x14ac:dyDescent="0.2">
      <c r="M91" s="91"/>
      <c r="N91" s="91"/>
      <c r="O91" s="92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  <c r="AC91" s="93"/>
      <c r="AD91" s="93"/>
      <c r="AE91" s="93"/>
      <c r="AF91" s="93"/>
      <c r="AG91" s="93"/>
      <c r="AH91" s="93"/>
      <c r="AI91" s="93"/>
      <c r="AJ91" s="93"/>
      <c r="AK91" s="93"/>
      <c r="AL91" s="93"/>
      <c r="AM91" s="93"/>
      <c r="AN91" s="93"/>
      <c r="AO91" s="93"/>
      <c r="AP91" s="93"/>
      <c r="AQ91" s="93"/>
    </row>
    <row r="92" spans="13:43" ht="12.95" customHeight="1" x14ac:dyDescent="0.2">
      <c r="M92" s="91"/>
      <c r="N92" s="91"/>
      <c r="O92" s="92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</row>
    <row r="93" spans="13:43" ht="12.95" customHeight="1" x14ac:dyDescent="0.2">
      <c r="M93" s="91"/>
      <c r="N93" s="91"/>
      <c r="O93" s="92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</row>
    <row r="94" spans="13:43" ht="12.95" customHeight="1" x14ac:dyDescent="0.2">
      <c r="M94" s="91"/>
      <c r="N94" s="91"/>
      <c r="O94" s="92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3"/>
      <c r="AH94" s="93"/>
      <c r="AI94" s="93"/>
      <c r="AJ94" s="93"/>
      <c r="AK94" s="93"/>
      <c r="AL94" s="93"/>
      <c r="AM94" s="93"/>
      <c r="AN94" s="93"/>
      <c r="AO94" s="93"/>
      <c r="AP94" s="93"/>
      <c r="AQ94" s="93"/>
    </row>
    <row r="95" spans="13:43" ht="12.95" customHeight="1" x14ac:dyDescent="0.2">
      <c r="M95" s="91"/>
      <c r="N95" s="91"/>
      <c r="O95" s="92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  <c r="AF95" s="93"/>
      <c r="AG95" s="93"/>
      <c r="AH95" s="93"/>
      <c r="AI95" s="93"/>
      <c r="AJ95" s="93"/>
      <c r="AK95" s="93"/>
      <c r="AL95" s="93"/>
      <c r="AM95" s="93"/>
      <c r="AN95" s="93"/>
      <c r="AO95" s="93"/>
      <c r="AP95" s="93"/>
      <c r="AQ95" s="93"/>
    </row>
    <row r="96" spans="13:43" ht="12.95" customHeight="1" x14ac:dyDescent="0.2">
      <c r="M96" s="91"/>
      <c r="N96" s="91"/>
      <c r="O96" s="92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  <c r="AB96" s="93"/>
      <c r="AC96" s="93"/>
      <c r="AD96" s="93"/>
      <c r="AE96" s="93"/>
      <c r="AF96" s="93"/>
      <c r="AG96" s="93"/>
      <c r="AH96" s="93"/>
      <c r="AI96" s="93"/>
      <c r="AJ96" s="93"/>
      <c r="AK96" s="93"/>
      <c r="AL96" s="93"/>
      <c r="AM96" s="93"/>
      <c r="AN96" s="93"/>
      <c r="AO96" s="93"/>
      <c r="AP96" s="93"/>
      <c r="AQ96" s="93"/>
    </row>
    <row r="97" spans="13:43" ht="12.95" customHeight="1" x14ac:dyDescent="0.2">
      <c r="M97" s="91"/>
      <c r="N97" s="91"/>
      <c r="O97" s="92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  <c r="AA97" s="93"/>
      <c r="AB97" s="93"/>
      <c r="AC97" s="93"/>
      <c r="AD97" s="93"/>
      <c r="AE97" s="93"/>
      <c r="AF97" s="93"/>
      <c r="AG97" s="93"/>
      <c r="AH97" s="93"/>
      <c r="AI97" s="93"/>
      <c r="AJ97" s="93"/>
      <c r="AK97" s="93"/>
      <c r="AL97" s="93"/>
      <c r="AM97" s="93"/>
      <c r="AN97" s="93"/>
      <c r="AO97" s="93"/>
      <c r="AP97" s="93"/>
      <c r="AQ97" s="93"/>
    </row>
    <row r="98" spans="13:43" ht="12.95" customHeight="1" x14ac:dyDescent="0.2">
      <c r="M98" s="91"/>
      <c r="N98" s="91"/>
      <c r="O98" s="92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  <c r="AA98" s="93"/>
      <c r="AB98" s="93"/>
      <c r="AC98" s="93"/>
      <c r="AD98" s="93"/>
      <c r="AE98" s="93"/>
      <c r="AF98" s="93"/>
      <c r="AG98" s="93"/>
      <c r="AH98" s="93"/>
      <c r="AI98" s="93"/>
      <c r="AJ98" s="93"/>
      <c r="AK98" s="93"/>
      <c r="AL98" s="93"/>
      <c r="AM98" s="93"/>
      <c r="AN98" s="93"/>
      <c r="AO98" s="93"/>
      <c r="AP98" s="93"/>
      <c r="AQ98" s="93"/>
    </row>
    <row r="99" spans="13:43" ht="12.95" customHeight="1" x14ac:dyDescent="0.2">
      <c r="M99" s="91"/>
      <c r="N99" s="91"/>
      <c r="O99" s="92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  <c r="AA99" s="93"/>
      <c r="AB99" s="93"/>
      <c r="AC99" s="93"/>
      <c r="AD99" s="93"/>
      <c r="AE99" s="93"/>
      <c r="AF99" s="93"/>
      <c r="AG99" s="93"/>
      <c r="AH99" s="93"/>
      <c r="AI99" s="93"/>
      <c r="AJ99" s="93"/>
      <c r="AK99" s="93"/>
      <c r="AL99" s="93"/>
      <c r="AM99" s="93"/>
      <c r="AN99" s="93"/>
      <c r="AO99" s="93"/>
      <c r="AP99" s="93"/>
      <c r="AQ99" s="93"/>
    </row>
    <row r="100" spans="13:43" ht="12.95" customHeight="1" x14ac:dyDescent="0.2">
      <c r="M100" s="91"/>
      <c r="N100" s="91"/>
      <c r="O100" s="92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  <c r="AA100" s="93"/>
      <c r="AB100" s="93"/>
      <c r="AC100" s="93"/>
      <c r="AD100" s="93"/>
      <c r="AE100" s="93"/>
      <c r="AF100" s="93"/>
      <c r="AG100" s="93"/>
      <c r="AH100" s="93"/>
      <c r="AI100" s="93"/>
      <c r="AJ100" s="93"/>
      <c r="AK100" s="93"/>
      <c r="AL100" s="93"/>
      <c r="AM100" s="93"/>
      <c r="AN100" s="93"/>
      <c r="AO100" s="93"/>
      <c r="AP100" s="93"/>
      <c r="AQ100" s="93"/>
    </row>
    <row r="101" spans="13:43" ht="12.95" customHeight="1" x14ac:dyDescent="0.2">
      <c r="M101" s="91"/>
      <c r="N101" s="91"/>
      <c r="O101" s="92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  <c r="AA101" s="93"/>
      <c r="AB101" s="93"/>
      <c r="AC101" s="93"/>
      <c r="AD101" s="93"/>
      <c r="AE101" s="93"/>
      <c r="AF101" s="93"/>
      <c r="AG101" s="93"/>
      <c r="AH101" s="93"/>
      <c r="AI101" s="93"/>
      <c r="AJ101" s="93"/>
      <c r="AK101" s="93"/>
      <c r="AL101" s="93"/>
      <c r="AM101" s="93"/>
      <c r="AN101" s="93"/>
      <c r="AO101" s="93"/>
      <c r="AP101" s="93"/>
      <c r="AQ101" s="93"/>
    </row>
    <row r="102" spans="13:43" ht="12.95" customHeight="1" x14ac:dyDescent="0.2">
      <c r="M102" s="91"/>
      <c r="N102" s="91"/>
      <c r="O102" s="92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  <c r="AA102" s="93"/>
      <c r="AB102" s="93"/>
      <c r="AC102" s="93"/>
      <c r="AD102" s="93"/>
      <c r="AE102" s="93"/>
      <c r="AF102" s="93"/>
      <c r="AG102" s="93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</row>
    <row r="103" spans="13:43" ht="12.95" customHeight="1" x14ac:dyDescent="0.2">
      <c r="M103" s="91"/>
      <c r="N103" s="91"/>
      <c r="O103" s="92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  <c r="AA103" s="93"/>
      <c r="AB103" s="93"/>
      <c r="AC103" s="93"/>
      <c r="AD103" s="93"/>
      <c r="AE103" s="93"/>
      <c r="AF103" s="93"/>
      <c r="AG103" s="93"/>
      <c r="AH103" s="93"/>
      <c r="AI103" s="93"/>
      <c r="AJ103" s="93"/>
      <c r="AK103" s="93"/>
      <c r="AL103" s="93"/>
      <c r="AM103" s="93"/>
      <c r="AN103" s="93"/>
      <c r="AO103" s="93"/>
      <c r="AP103" s="93"/>
      <c r="AQ103" s="93"/>
    </row>
    <row r="104" spans="13:43" ht="12.95" customHeight="1" x14ac:dyDescent="0.2">
      <c r="M104" s="91"/>
      <c r="N104" s="91"/>
      <c r="O104" s="92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3"/>
      <c r="AA104" s="93"/>
      <c r="AB104" s="93"/>
      <c r="AC104" s="93"/>
      <c r="AD104" s="93"/>
      <c r="AE104" s="93"/>
      <c r="AF104" s="93"/>
      <c r="AG104" s="93"/>
      <c r="AH104" s="93"/>
      <c r="AI104" s="93"/>
      <c r="AJ104" s="93"/>
      <c r="AK104" s="93"/>
      <c r="AL104" s="93"/>
      <c r="AM104" s="93"/>
      <c r="AN104" s="93"/>
      <c r="AO104" s="93"/>
      <c r="AP104" s="93"/>
      <c r="AQ104" s="93"/>
    </row>
    <row r="105" spans="13:43" ht="12.95" customHeight="1" x14ac:dyDescent="0.2">
      <c r="M105" s="91"/>
      <c r="N105" s="91"/>
      <c r="O105" s="92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3"/>
      <c r="AA105" s="93"/>
      <c r="AB105" s="93"/>
      <c r="AC105" s="93"/>
      <c r="AD105" s="93"/>
      <c r="AE105" s="93"/>
      <c r="AF105" s="93"/>
      <c r="AG105" s="93"/>
      <c r="AH105" s="93"/>
      <c r="AI105" s="93"/>
      <c r="AJ105" s="93"/>
      <c r="AK105" s="93"/>
      <c r="AL105" s="93"/>
      <c r="AM105" s="93"/>
      <c r="AN105" s="93"/>
      <c r="AO105" s="93"/>
      <c r="AP105" s="93"/>
      <c r="AQ105" s="93"/>
    </row>
    <row r="106" spans="13:43" ht="12.95" customHeight="1" x14ac:dyDescent="0.2">
      <c r="M106" s="91"/>
      <c r="N106" s="91"/>
      <c r="O106" s="92"/>
      <c r="P106" s="93"/>
      <c r="Q106" s="93"/>
      <c r="R106" s="93"/>
      <c r="S106" s="93"/>
      <c r="T106" s="93"/>
      <c r="U106" s="93"/>
      <c r="V106" s="93"/>
      <c r="W106" s="93"/>
      <c r="X106" s="93"/>
      <c r="Y106" s="93"/>
      <c r="Z106" s="93"/>
      <c r="AA106" s="93"/>
      <c r="AB106" s="93"/>
      <c r="AC106" s="93"/>
      <c r="AD106" s="93"/>
      <c r="AE106" s="93"/>
      <c r="AF106" s="93"/>
      <c r="AG106" s="93"/>
      <c r="AH106" s="93"/>
      <c r="AI106" s="93"/>
      <c r="AJ106" s="93"/>
      <c r="AK106" s="93"/>
      <c r="AL106" s="93"/>
      <c r="AM106" s="93"/>
      <c r="AN106" s="93"/>
      <c r="AO106" s="93"/>
      <c r="AP106" s="93"/>
      <c r="AQ106" s="93"/>
    </row>
    <row r="107" spans="13:43" ht="12.95" customHeight="1" x14ac:dyDescent="0.2">
      <c r="M107" s="91"/>
      <c r="N107" s="91"/>
      <c r="O107" s="92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  <c r="AA107" s="93"/>
      <c r="AB107" s="93"/>
      <c r="AC107" s="93"/>
      <c r="AD107" s="93"/>
      <c r="AE107" s="93"/>
      <c r="AF107" s="93"/>
      <c r="AG107" s="93"/>
      <c r="AH107" s="93"/>
      <c r="AI107" s="93"/>
      <c r="AJ107" s="93"/>
      <c r="AK107" s="93"/>
      <c r="AL107" s="93"/>
      <c r="AM107" s="93"/>
      <c r="AN107" s="93"/>
      <c r="AO107" s="93"/>
      <c r="AP107" s="93"/>
      <c r="AQ107" s="93"/>
    </row>
    <row r="108" spans="13:43" ht="12.95" customHeight="1" x14ac:dyDescent="0.2">
      <c r="M108" s="91"/>
      <c r="N108" s="91"/>
      <c r="O108" s="92"/>
      <c r="P108" s="93"/>
      <c r="Q108" s="93"/>
      <c r="R108" s="93"/>
      <c r="S108" s="93"/>
      <c r="T108" s="93"/>
      <c r="U108" s="93"/>
      <c r="V108" s="93"/>
      <c r="W108" s="93"/>
      <c r="X108" s="93"/>
      <c r="Y108" s="93"/>
      <c r="Z108" s="93"/>
      <c r="AA108" s="93"/>
      <c r="AB108" s="93"/>
      <c r="AC108" s="93"/>
      <c r="AD108" s="93"/>
      <c r="AE108" s="93"/>
      <c r="AF108" s="93"/>
      <c r="AG108" s="93"/>
      <c r="AH108" s="93"/>
      <c r="AI108" s="93"/>
      <c r="AJ108" s="93"/>
      <c r="AK108" s="93"/>
      <c r="AL108" s="93"/>
      <c r="AM108" s="93"/>
      <c r="AN108" s="93"/>
      <c r="AO108" s="93"/>
      <c r="AP108" s="93"/>
      <c r="AQ108" s="93"/>
    </row>
    <row r="109" spans="13:43" ht="12.95" customHeight="1" x14ac:dyDescent="0.2">
      <c r="M109" s="91"/>
      <c r="N109" s="91"/>
      <c r="O109" s="92"/>
      <c r="P109" s="93"/>
      <c r="Q109" s="93"/>
      <c r="R109" s="93"/>
      <c r="S109" s="93"/>
      <c r="T109" s="93"/>
      <c r="U109" s="93"/>
      <c r="V109" s="93"/>
      <c r="W109" s="93"/>
      <c r="X109" s="93"/>
      <c r="Y109" s="93"/>
      <c r="Z109" s="93"/>
      <c r="AA109" s="93"/>
      <c r="AB109" s="93"/>
      <c r="AC109" s="93"/>
      <c r="AD109" s="93"/>
      <c r="AE109" s="93"/>
      <c r="AF109" s="93"/>
      <c r="AG109" s="93"/>
      <c r="AH109" s="93"/>
      <c r="AI109" s="93"/>
      <c r="AJ109" s="93"/>
      <c r="AK109" s="93"/>
      <c r="AL109" s="93"/>
      <c r="AM109" s="93"/>
      <c r="AN109" s="93"/>
      <c r="AO109" s="93"/>
      <c r="AP109" s="93"/>
      <c r="AQ109" s="93"/>
    </row>
    <row r="110" spans="13:43" ht="12.95" customHeight="1" x14ac:dyDescent="0.2">
      <c r="M110" s="91"/>
      <c r="N110" s="91"/>
      <c r="O110" s="92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  <c r="AB110" s="93"/>
      <c r="AC110" s="93"/>
      <c r="AD110" s="93"/>
      <c r="AE110" s="93"/>
      <c r="AF110" s="93"/>
      <c r="AG110" s="93"/>
      <c r="AH110" s="93"/>
      <c r="AI110" s="93"/>
      <c r="AJ110" s="93"/>
      <c r="AK110" s="93"/>
      <c r="AL110" s="93"/>
      <c r="AM110" s="93"/>
      <c r="AN110" s="93"/>
      <c r="AO110" s="93"/>
      <c r="AP110" s="93"/>
      <c r="AQ110" s="93"/>
    </row>
    <row r="111" spans="13:43" ht="12.95" customHeight="1" x14ac:dyDescent="0.2">
      <c r="M111" s="91"/>
      <c r="N111" s="91"/>
      <c r="O111" s="92"/>
      <c r="P111" s="93"/>
      <c r="Q111" s="93"/>
      <c r="R111" s="93"/>
      <c r="S111" s="93"/>
      <c r="T111" s="93"/>
      <c r="U111" s="93"/>
      <c r="V111" s="93"/>
      <c r="W111" s="93"/>
      <c r="X111" s="93"/>
      <c r="Y111" s="93"/>
      <c r="Z111" s="93"/>
      <c r="AA111" s="93"/>
      <c r="AB111" s="93"/>
      <c r="AC111" s="93"/>
      <c r="AD111" s="93"/>
      <c r="AE111" s="93"/>
      <c r="AF111" s="93"/>
      <c r="AG111" s="93"/>
      <c r="AH111" s="93"/>
      <c r="AI111" s="93"/>
      <c r="AJ111" s="93"/>
      <c r="AK111" s="93"/>
      <c r="AL111" s="93"/>
      <c r="AM111" s="93"/>
      <c r="AN111" s="93"/>
      <c r="AO111" s="93"/>
      <c r="AP111" s="93"/>
      <c r="AQ111" s="93"/>
    </row>
    <row r="112" spans="13:43" ht="12.95" customHeight="1" x14ac:dyDescent="0.2">
      <c r="M112" s="91"/>
      <c r="N112" s="91"/>
      <c r="O112" s="93"/>
      <c r="P112" s="93"/>
      <c r="Q112" s="93"/>
      <c r="R112" s="93"/>
      <c r="S112" s="93"/>
      <c r="T112" s="93"/>
      <c r="U112" s="93"/>
      <c r="V112" s="93"/>
      <c r="W112" s="93"/>
      <c r="X112" s="93"/>
      <c r="Y112" s="93"/>
      <c r="Z112" s="93"/>
      <c r="AA112" s="93"/>
      <c r="AB112" s="93"/>
      <c r="AC112" s="93"/>
      <c r="AD112" s="93"/>
      <c r="AE112" s="93"/>
      <c r="AF112" s="93"/>
      <c r="AG112" s="93"/>
      <c r="AH112" s="93"/>
      <c r="AI112" s="93"/>
      <c r="AJ112" s="93"/>
      <c r="AK112" s="93"/>
      <c r="AL112" s="93"/>
      <c r="AM112" s="93"/>
      <c r="AN112" s="93"/>
      <c r="AO112" s="93"/>
      <c r="AP112" s="93"/>
      <c r="AQ112" s="93"/>
    </row>
    <row r="113" spans="13:43" ht="12.95" customHeight="1" x14ac:dyDescent="0.2">
      <c r="M113" s="91"/>
      <c r="N113" s="91"/>
      <c r="O113" s="93"/>
      <c r="P113" s="93"/>
      <c r="Q113" s="93"/>
      <c r="R113" s="93"/>
      <c r="S113" s="93"/>
      <c r="T113" s="93"/>
      <c r="U113" s="93"/>
      <c r="V113" s="93"/>
      <c r="W113" s="93"/>
      <c r="X113" s="93"/>
      <c r="Y113" s="93"/>
      <c r="Z113" s="93"/>
      <c r="AA113" s="93"/>
      <c r="AB113" s="93"/>
      <c r="AC113" s="93"/>
      <c r="AD113" s="93"/>
      <c r="AE113" s="93"/>
      <c r="AF113" s="93"/>
      <c r="AG113" s="93"/>
      <c r="AH113" s="93"/>
      <c r="AI113" s="93"/>
      <c r="AJ113" s="93"/>
      <c r="AK113" s="93"/>
      <c r="AL113" s="93"/>
      <c r="AM113" s="93"/>
      <c r="AN113" s="93"/>
      <c r="AO113" s="93"/>
      <c r="AP113" s="93"/>
      <c r="AQ113" s="93"/>
    </row>
    <row r="114" spans="13:43" ht="12.95" customHeight="1" x14ac:dyDescent="0.2">
      <c r="M114" s="91"/>
      <c r="N114" s="91"/>
      <c r="O114" s="93"/>
      <c r="P114" s="93"/>
      <c r="Q114" s="93"/>
      <c r="R114" s="93"/>
      <c r="S114" s="93"/>
      <c r="T114" s="93"/>
      <c r="U114" s="93"/>
      <c r="V114" s="93"/>
      <c r="W114" s="93"/>
      <c r="X114" s="93"/>
      <c r="Y114" s="93"/>
      <c r="Z114" s="93"/>
      <c r="AA114" s="93"/>
      <c r="AB114" s="93"/>
      <c r="AC114" s="93"/>
      <c r="AD114" s="93"/>
      <c r="AE114" s="93"/>
      <c r="AF114" s="93"/>
      <c r="AG114" s="93"/>
      <c r="AH114" s="93"/>
      <c r="AI114" s="93"/>
      <c r="AJ114" s="93"/>
      <c r="AK114" s="93"/>
      <c r="AL114" s="93"/>
      <c r="AM114" s="93"/>
      <c r="AN114" s="93"/>
      <c r="AO114" s="93"/>
      <c r="AP114" s="93"/>
      <c r="AQ114" s="93"/>
    </row>
    <row r="115" spans="13:43" ht="12.95" customHeight="1" x14ac:dyDescent="0.2">
      <c r="M115" s="91"/>
      <c r="N115" s="91"/>
      <c r="O115" s="93"/>
      <c r="P115" s="93"/>
      <c r="Q115" s="93"/>
      <c r="R115" s="93"/>
      <c r="S115" s="93"/>
      <c r="T115" s="93"/>
      <c r="U115" s="93"/>
      <c r="V115" s="93"/>
      <c r="W115" s="93"/>
      <c r="X115" s="93"/>
      <c r="Y115" s="93"/>
      <c r="Z115" s="93"/>
      <c r="AA115" s="93"/>
      <c r="AB115" s="93"/>
      <c r="AC115" s="93"/>
      <c r="AD115" s="93"/>
      <c r="AE115" s="93"/>
      <c r="AF115" s="93"/>
      <c r="AG115" s="93"/>
      <c r="AH115" s="93"/>
      <c r="AI115" s="93"/>
      <c r="AJ115" s="93"/>
      <c r="AK115" s="93"/>
      <c r="AL115" s="93"/>
      <c r="AM115" s="93"/>
      <c r="AN115" s="93"/>
      <c r="AO115" s="93"/>
      <c r="AP115" s="93"/>
      <c r="AQ115" s="93"/>
    </row>
    <row r="116" spans="13:43" ht="12.95" customHeight="1" x14ac:dyDescent="0.2">
      <c r="M116" s="91"/>
      <c r="N116" s="91"/>
      <c r="O116" s="93"/>
      <c r="P116" s="93"/>
      <c r="Q116" s="93"/>
      <c r="R116" s="93"/>
      <c r="S116" s="93"/>
      <c r="T116" s="93"/>
      <c r="U116" s="93"/>
      <c r="V116" s="93"/>
      <c r="W116" s="93"/>
      <c r="X116" s="93"/>
      <c r="Y116" s="93"/>
      <c r="Z116" s="93"/>
      <c r="AA116" s="93"/>
      <c r="AB116" s="93"/>
      <c r="AC116" s="93"/>
      <c r="AD116" s="93"/>
      <c r="AE116" s="93"/>
      <c r="AF116" s="93"/>
      <c r="AG116" s="93"/>
      <c r="AH116" s="93"/>
      <c r="AI116" s="93"/>
      <c r="AJ116" s="93"/>
      <c r="AK116" s="93"/>
      <c r="AL116" s="93"/>
      <c r="AM116" s="93"/>
      <c r="AN116" s="93"/>
      <c r="AO116" s="93"/>
      <c r="AP116" s="93"/>
      <c r="AQ116" s="93"/>
    </row>
    <row r="117" spans="13:43" ht="12.95" customHeight="1" x14ac:dyDescent="0.2">
      <c r="M117" s="91"/>
      <c r="N117" s="91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  <c r="Z117" s="93"/>
      <c r="AA117" s="93"/>
      <c r="AB117" s="93"/>
      <c r="AC117" s="93"/>
      <c r="AD117" s="93"/>
      <c r="AE117" s="93"/>
      <c r="AF117" s="93"/>
      <c r="AG117" s="93"/>
      <c r="AH117" s="93"/>
      <c r="AI117" s="93"/>
      <c r="AJ117" s="93"/>
      <c r="AK117" s="93"/>
      <c r="AL117" s="93"/>
      <c r="AM117" s="93"/>
      <c r="AN117" s="93"/>
      <c r="AO117" s="93"/>
      <c r="AP117" s="93"/>
      <c r="AQ117" s="93"/>
    </row>
    <row r="118" spans="13:43" ht="12.95" customHeight="1" x14ac:dyDescent="0.2">
      <c r="M118" s="91"/>
      <c r="N118" s="91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93"/>
      <c r="AM118" s="93"/>
      <c r="AN118" s="93"/>
      <c r="AO118" s="93"/>
      <c r="AP118" s="93"/>
      <c r="AQ118" s="93"/>
    </row>
    <row r="119" spans="13:43" ht="12.95" customHeight="1" x14ac:dyDescent="0.2">
      <c r="M119" s="91"/>
      <c r="N119" s="91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3"/>
      <c r="AA119" s="93"/>
      <c r="AB119" s="93"/>
      <c r="AC119" s="93"/>
      <c r="AD119" s="93"/>
      <c r="AE119" s="93"/>
      <c r="AF119" s="93"/>
      <c r="AG119" s="93"/>
      <c r="AH119" s="93"/>
      <c r="AI119" s="93"/>
      <c r="AJ119" s="93"/>
      <c r="AK119" s="93"/>
      <c r="AL119" s="93"/>
      <c r="AM119" s="93"/>
      <c r="AN119" s="93"/>
      <c r="AO119" s="93"/>
      <c r="AP119" s="93"/>
      <c r="AQ119" s="93"/>
    </row>
    <row r="120" spans="13:43" ht="12.95" customHeight="1" x14ac:dyDescent="0.2">
      <c r="M120" s="91"/>
      <c r="N120" s="91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3"/>
      <c r="AA120" s="93"/>
      <c r="AB120" s="93"/>
      <c r="AC120" s="93"/>
      <c r="AD120" s="93"/>
      <c r="AE120" s="93"/>
      <c r="AF120" s="93"/>
      <c r="AG120" s="93"/>
      <c r="AH120" s="93"/>
      <c r="AI120" s="93"/>
      <c r="AJ120" s="93"/>
      <c r="AK120" s="93"/>
      <c r="AL120" s="93"/>
      <c r="AM120" s="93"/>
      <c r="AN120" s="93"/>
      <c r="AO120" s="93"/>
      <c r="AP120" s="93"/>
      <c r="AQ120" s="93"/>
    </row>
    <row r="121" spans="13:43" ht="12.95" customHeight="1" x14ac:dyDescent="0.2">
      <c r="M121" s="91"/>
      <c r="N121" s="91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  <c r="Z121" s="93"/>
      <c r="AA121" s="93"/>
      <c r="AB121" s="93"/>
      <c r="AC121" s="93"/>
      <c r="AD121" s="93"/>
      <c r="AE121" s="93"/>
      <c r="AF121" s="93"/>
      <c r="AG121" s="93"/>
      <c r="AH121" s="93"/>
      <c r="AI121" s="93"/>
      <c r="AJ121" s="93"/>
      <c r="AK121" s="93"/>
      <c r="AL121" s="93"/>
      <c r="AM121" s="93"/>
      <c r="AN121" s="93"/>
      <c r="AO121" s="93"/>
      <c r="AP121" s="93"/>
      <c r="AQ121" s="93"/>
    </row>
    <row r="122" spans="13:43" ht="12.95" customHeight="1" x14ac:dyDescent="0.2">
      <c r="M122" s="91"/>
      <c r="N122" s="91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  <c r="AA122" s="93"/>
      <c r="AB122" s="93"/>
      <c r="AC122" s="93"/>
      <c r="AD122" s="93"/>
      <c r="AE122" s="93"/>
      <c r="AF122" s="93"/>
      <c r="AG122" s="93"/>
      <c r="AH122" s="93"/>
      <c r="AI122" s="93"/>
      <c r="AJ122" s="93"/>
      <c r="AK122" s="93"/>
      <c r="AL122" s="93"/>
      <c r="AM122" s="93"/>
      <c r="AN122" s="93"/>
      <c r="AO122" s="93"/>
      <c r="AP122" s="93"/>
      <c r="AQ122" s="93"/>
    </row>
    <row r="123" spans="13:43" ht="12.95" customHeight="1" x14ac:dyDescent="0.2">
      <c r="M123" s="91"/>
      <c r="N123" s="91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  <c r="AA123" s="93"/>
      <c r="AB123" s="93"/>
      <c r="AC123" s="93"/>
      <c r="AD123" s="93"/>
      <c r="AE123" s="93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</row>
    <row r="124" spans="13:43" ht="12.95" customHeight="1" x14ac:dyDescent="0.2">
      <c r="M124" s="91"/>
      <c r="N124" s="91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93"/>
      <c r="Z124" s="93"/>
      <c r="AA124" s="93"/>
      <c r="AB124" s="93"/>
      <c r="AC124" s="93"/>
      <c r="AD124" s="93"/>
      <c r="AE124" s="93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</row>
    <row r="125" spans="13:43" ht="12.95" customHeight="1" x14ac:dyDescent="0.2">
      <c r="M125" s="91"/>
      <c r="N125" s="91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  <c r="Z125" s="93"/>
      <c r="AA125" s="93"/>
      <c r="AB125" s="93"/>
      <c r="AC125" s="93"/>
      <c r="AD125" s="93"/>
      <c r="AE125" s="93"/>
      <c r="AF125" s="93"/>
      <c r="AG125" s="93"/>
      <c r="AH125" s="93"/>
      <c r="AI125" s="93"/>
      <c r="AJ125" s="93"/>
      <c r="AK125" s="93"/>
      <c r="AL125" s="93"/>
      <c r="AM125" s="93"/>
      <c r="AN125" s="93"/>
      <c r="AO125" s="93"/>
      <c r="AP125" s="93"/>
      <c r="AQ125" s="93"/>
    </row>
    <row r="126" spans="13:43" ht="12.95" customHeight="1" x14ac:dyDescent="0.2">
      <c r="M126" s="91"/>
      <c r="N126" s="91"/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Y126" s="93"/>
      <c r="Z126" s="93"/>
      <c r="AA126" s="93"/>
      <c r="AB126" s="93"/>
      <c r="AC126" s="93"/>
      <c r="AD126" s="93"/>
      <c r="AE126" s="93"/>
      <c r="AF126" s="93"/>
      <c r="AG126" s="93"/>
      <c r="AH126" s="93"/>
      <c r="AI126" s="93"/>
      <c r="AJ126" s="93"/>
      <c r="AK126" s="93"/>
      <c r="AL126" s="93"/>
      <c r="AM126" s="93"/>
      <c r="AN126" s="93"/>
      <c r="AO126" s="93"/>
      <c r="AP126" s="93"/>
      <c r="AQ126" s="93"/>
    </row>
    <row r="127" spans="13:43" ht="12.95" customHeight="1" x14ac:dyDescent="0.2">
      <c r="M127" s="91"/>
      <c r="N127" s="91"/>
      <c r="O127" s="93"/>
      <c r="P127" s="93"/>
      <c r="Q127" s="93"/>
      <c r="R127" s="93"/>
      <c r="S127" s="93"/>
      <c r="T127" s="93"/>
      <c r="U127" s="93"/>
      <c r="V127" s="93"/>
      <c r="W127" s="93"/>
      <c r="X127" s="93"/>
      <c r="Y127" s="93"/>
      <c r="Z127" s="93"/>
      <c r="AA127" s="93"/>
      <c r="AB127" s="93"/>
      <c r="AC127" s="93"/>
      <c r="AD127" s="93"/>
      <c r="AE127" s="93"/>
      <c r="AF127" s="93"/>
      <c r="AG127" s="93"/>
      <c r="AH127" s="93"/>
      <c r="AI127" s="93"/>
      <c r="AJ127" s="93"/>
      <c r="AK127" s="93"/>
      <c r="AL127" s="93"/>
      <c r="AM127" s="93"/>
      <c r="AN127" s="93"/>
      <c r="AO127" s="93"/>
      <c r="AP127" s="93"/>
      <c r="AQ127" s="93"/>
    </row>
    <row r="128" spans="13:43" ht="12.95" customHeight="1" x14ac:dyDescent="0.2">
      <c r="M128" s="91"/>
      <c r="N128" s="91"/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  <c r="Z128" s="93"/>
      <c r="AA128" s="93"/>
      <c r="AB128" s="93"/>
      <c r="AC128" s="93"/>
      <c r="AD128" s="93"/>
      <c r="AE128" s="93"/>
      <c r="AF128" s="93"/>
      <c r="AG128" s="93"/>
      <c r="AH128" s="93"/>
      <c r="AI128" s="93"/>
      <c r="AJ128" s="93"/>
      <c r="AK128" s="93"/>
      <c r="AL128" s="93"/>
      <c r="AM128" s="93"/>
      <c r="AN128" s="93"/>
      <c r="AO128" s="93"/>
      <c r="AP128" s="93"/>
      <c r="AQ128" s="93"/>
    </row>
    <row r="129" spans="13:43" ht="12.95" customHeight="1" x14ac:dyDescent="0.2">
      <c r="M129" s="91"/>
      <c r="N129" s="91"/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3"/>
      <c r="Z129" s="93"/>
      <c r="AA129" s="93"/>
      <c r="AB129" s="93"/>
      <c r="AC129" s="93"/>
      <c r="AD129" s="93"/>
      <c r="AE129" s="93"/>
      <c r="AF129" s="93"/>
      <c r="AG129" s="93"/>
      <c r="AH129" s="93"/>
      <c r="AI129" s="93"/>
      <c r="AJ129" s="93"/>
      <c r="AK129" s="93"/>
      <c r="AL129" s="93"/>
      <c r="AM129" s="93"/>
      <c r="AN129" s="93"/>
      <c r="AO129" s="93"/>
      <c r="AP129" s="93"/>
      <c r="AQ129" s="93"/>
    </row>
    <row r="130" spans="13:43" ht="12.95" customHeight="1" x14ac:dyDescent="0.2">
      <c r="M130" s="91"/>
      <c r="N130" s="91"/>
      <c r="O130" s="93"/>
      <c r="P130" s="93"/>
      <c r="Q130" s="93"/>
      <c r="R130" s="93"/>
      <c r="S130" s="93"/>
      <c r="T130" s="93"/>
      <c r="U130" s="93"/>
      <c r="V130" s="93"/>
      <c r="W130" s="93"/>
      <c r="X130" s="93"/>
      <c r="Y130" s="93"/>
      <c r="Z130" s="93"/>
      <c r="AA130" s="93"/>
      <c r="AB130" s="93"/>
      <c r="AC130" s="93"/>
      <c r="AD130" s="93"/>
      <c r="AE130" s="93"/>
      <c r="AF130" s="93"/>
      <c r="AG130" s="93"/>
      <c r="AH130" s="93"/>
      <c r="AI130" s="93"/>
      <c r="AJ130" s="93"/>
      <c r="AK130" s="93"/>
      <c r="AL130" s="93"/>
      <c r="AM130" s="93"/>
      <c r="AN130" s="93"/>
      <c r="AO130" s="93"/>
      <c r="AP130" s="93"/>
      <c r="AQ130" s="93"/>
    </row>
    <row r="131" spans="13:43" ht="12.95" customHeight="1" x14ac:dyDescent="0.2">
      <c r="M131" s="91"/>
      <c r="N131" s="91"/>
      <c r="O131" s="93"/>
      <c r="P131" s="93"/>
      <c r="Q131" s="93"/>
      <c r="R131" s="93"/>
      <c r="S131" s="93"/>
      <c r="T131" s="93"/>
      <c r="U131" s="93"/>
      <c r="V131" s="93"/>
      <c r="W131" s="93"/>
      <c r="X131" s="93"/>
      <c r="Y131" s="93"/>
      <c r="Z131" s="93"/>
      <c r="AA131" s="93"/>
      <c r="AB131" s="93"/>
      <c r="AC131" s="93"/>
      <c r="AD131" s="93"/>
      <c r="AE131" s="93"/>
      <c r="AF131" s="93"/>
      <c r="AG131" s="93"/>
      <c r="AH131" s="93"/>
      <c r="AI131" s="93"/>
      <c r="AJ131" s="93"/>
      <c r="AK131" s="93"/>
      <c r="AL131" s="93"/>
      <c r="AM131" s="93"/>
      <c r="AN131" s="93"/>
      <c r="AO131" s="93"/>
      <c r="AP131" s="93"/>
      <c r="AQ131" s="93"/>
    </row>
    <row r="132" spans="13:43" ht="12.95" customHeight="1" x14ac:dyDescent="0.2">
      <c r="M132" s="91"/>
      <c r="N132" s="91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  <c r="AC132" s="93"/>
      <c r="AD132" s="93"/>
      <c r="AE132" s="93"/>
      <c r="AF132" s="93"/>
      <c r="AG132" s="93"/>
      <c r="AH132" s="93"/>
      <c r="AI132" s="93"/>
      <c r="AJ132" s="93"/>
      <c r="AK132" s="93"/>
      <c r="AL132" s="93"/>
      <c r="AM132" s="93"/>
      <c r="AN132" s="93"/>
      <c r="AO132" s="93"/>
      <c r="AP132" s="93"/>
      <c r="AQ132" s="93"/>
    </row>
    <row r="133" spans="13:43" ht="12.95" customHeight="1" x14ac:dyDescent="0.2">
      <c r="M133" s="91"/>
      <c r="N133" s="91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93"/>
      <c r="AA133" s="93"/>
      <c r="AB133" s="93"/>
      <c r="AC133" s="93"/>
      <c r="AD133" s="93"/>
      <c r="AE133" s="93"/>
      <c r="AF133" s="93"/>
      <c r="AG133" s="93"/>
      <c r="AH133" s="93"/>
      <c r="AI133" s="93"/>
      <c r="AJ133" s="93"/>
      <c r="AK133" s="93"/>
      <c r="AL133" s="93"/>
      <c r="AM133" s="93"/>
      <c r="AN133" s="93"/>
      <c r="AO133" s="93"/>
      <c r="AP133" s="93"/>
      <c r="AQ133" s="93"/>
    </row>
    <row r="134" spans="13:43" ht="12.95" customHeight="1" x14ac:dyDescent="0.2">
      <c r="M134" s="91"/>
      <c r="N134" s="91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  <c r="AC134" s="93"/>
      <c r="AD134" s="93"/>
      <c r="AE134" s="93"/>
      <c r="AF134" s="93"/>
      <c r="AG134" s="93"/>
      <c r="AH134" s="93"/>
      <c r="AI134" s="93"/>
      <c r="AJ134" s="93"/>
      <c r="AK134" s="93"/>
      <c r="AL134" s="93"/>
      <c r="AM134" s="93"/>
      <c r="AN134" s="93"/>
      <c r="AO134" s="93"/>
      <c r="AP134" s="93"/>
      <c r="AQ134" s="93"/>
    </row>
    <row r="135" spans="13:43" ht="12.95" customHeight="1" x14ac:dyDescent="0.2">
      <c r="M135" s="91"/>
      <c r="N135" s="91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  <c r="Z135" s="93"/>
      <c r="AA135" s="93"/>
      <c r="AB135" s="93"/>
      <c r="AC135" s="93"/>
      <c r="AD135" s="93"/>
      <c r="AE135" s="93"/>
      <c r="AF135" s="93"/>
      <c r="AG135" s="93"/>
      <c r="AH135" s="93"/>
      <c r="AI135" s="93"/>
      <c r="AJ135" s="93"/>
      <c r="AK135" s="93"/>
      <c r="AL135" s="93"/>
      <c r="AM135" s="93"/>
      <c r="AN135" s="93"/>
      <c r="AO135" s="93"/>
      <c r="AP135" s="93"/>
      <c r="AQ135" s="93"/>
    </row>
    <row r="136" spans="13:43" ht="12.95" customHeight="1" x14ac:dyDescent="0.2">
      <c r="M136" s="91"/>
      <c r="N136" s="91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  <c r="Z136" s="93"/>
      <c r="AA136" s="93"/>
      <c r="AB136" s="93"/>
      <c r="AC136" s="93"/>
      <c r="AD136" s="93"/>
      <c r="AE136" s="93"/>
      <c r="AF136" s="93"/>
      <c r="AG136" s="93"/>
      <c r="AH136" s="93"/>
      <c r="AI136" s="93"/>
      <c r="AJ136" s="93"/>
      <c r="AK136" s="93"/>
      <c r="AL136" s="93"/>
      <c r="AM136" s="93"/>
      <c r="AN136" s="93"/>
      <c r="AO136" s="93"/>
      <c r="AP136" s="93"/>
      <c r="AQ136" s="93"/>
    </row>
    <row r="137" spans="13:43" ht="12.95" customHeight="1" x14ac:dyDescent="0.2">
      <c r="M137" s="91"/>
      <c r="N137" s="91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  <c r="Z137" s="93"/>
      <c r="AA137" s="93"/>
      <c r="AB137" s="93"/>
      <c r="AC137" s="93"/>
      <c r="AD137" s="93"/>
      <c r="AE137" s="93"/>
      <c r="AF137" s="93"/>
      <c r="AG137" s="93"/>
      <c r="AH137" s="93"/>
      <c r="AI137" s="93"/>
      <c r="AJ137" s="93"/>
      <c r="AK137" s="93"/>
      <c r="AL137" s="93"/>
      <c r="AM137" s="93"/>
      <c r="AN137" s="93"/>
      <c r="AO137" s="93"/>
      <c r="AP137" s="93"/>
      <c r="AQ137" s="93"/>
    </row>
    <row r="138" spans="13:43" ht="12.95" customHeight="1" x14ac:dyDescent="0.2">
      <c r="M138" s="91"/>
      <c r="N138" s="91"/>
      <c r="O138" s="93"/>
      <c r="P138" s="93"/>
      <c r="Q138" s="93"/>
      <c r="R138" s="93"/>
      <c r="S138" s="93"/>
      <c r="T138" s="93"/>
      <c r="U138" s="93"/>
      <c r="V138" s="93"/>
      <c r="W138" s="93"/>
      <c r="X138" s="93"/>
      <c r="Y138" s="93"/>
      <c r="Z138" s="93"/>
      <c r="AA138" s="93"/>
      <c r="AB138" s="93"/>
      <c r="AC138" s="93"/>
      <c r="AD138" s="93"/>
      <c r="AE138" s="93"/>
      <c r="AF138" s="93"/>
      <c r="AG138" s="93"/>
      <c r="AH138" s="93"/>
      <c r="AI138" s="93"/>
      <c r="AJ138" s="93"/>
      <c r="AK138" s="93"/>
      <c r="AL138" s="93"/>
      <c r="AM138" s="93"/>
      <c r="AN138" s="93"/>
      <c r="AO138" s="93"/>
      <c r="AP138" s="93"/>
      <c r="AQ138" s="93"/>
    </row>
    <row r="139" spans="13:43" ht="12.95" customHeight="1" x14ac:dyDescent="0.2">
      <c r="M139" s="91"/>
      <c r="N139" s="91"/>
      <c r="O139" s="93"/>
      <c r="P139" s="93"/>
      <c r="Q139" s="93"/>
      <c r="R139" s="93"/>
      <c r="S139" s="93"/>
      <c r="T139" s="93"/>
      <c r="U139" s="93"/>
      <c r="V139" s="93"/>
      <c r="W139" s="93"/>
      <c r="X139" s="93"/>
      <c r="Y139" s="93"/>
      <c r="Z139" s="93"/>
      <c r="AA139" s="93"/>
      <c r="AB139" s="93"/>
      <c r="AC139" s="93"/>
      <c r="AD139" s="93"/>
      <c r="AE139" s="93"/>
      <c r="AF139" s="93"/>
      <c r="AG139" s="93"/>
      <c r="AH139" s="93"/>
      <c r="AI139" s="93"/>
      <c r="AJ139" s="93"/>
      <c r="AK139" s="93"/>
      <c r="AL139" s="93"/>
      <c r="AM139" s="93"/>
      <c r="AN139" s="93"/>
      <c r="AO139" s="93"/>
      <c r="AP139" s="93"/>
      <c r="AQ139" s="93"/>
    </row>
    <row r="140" spans="13:43" ht="12.95" customHeight="1" x14ac:dyDescent="0.2">
      <c r="M140" s="91"/>
      <c r="N140" s="91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  <c r="Z140" s="93"/>
      <c r="AA140" s="93"/>
      <c r="AB140" s="93"/>
      <c r="AC140" s="93"/>
      <c r="AD140" s="93"/>
      <c r="AE140" s="93"/>
      <c r="AF140" s="93"/>
      <c r="AG140" s="93"/>
      <c r="AH140" s="93"/>
      <c r="AI140" s="93"/>
      <c r="AJ140" s="93"/>
      <c r="AK140" s="93"/>
      <c r="AL140" s="93"/>
      <c r="AM140" s="93"/>
      <c r="AN140" s="93"/>
      <c r="AO140" s="93"/>
      <c r="AP140" s="93"/>
      <c r="AQ140" s="93"/>
    </row>
    <row r="141" spans="13:43" ht="12.95" customHeight="1" x14ac:dyDescent="0.2">
      <c r="M141" s="91"/>
      <c r="N141" s="91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  <c r="Z141" s="93"/>
      <c r="AA141" s="93"/>
      <c r="AB141" s="93"/>
      <c r="AC141" s="93"/>
      <c r="AD141" s="93"/>
      <c r="AE141" s="93"/>
      <c r="AF141" s="93"/>
      <c r="AG141" s="93"/>
      <c r="AH141" s="93"/>
      <c r="AI141" s="93"/>
      <c r="AJ141" s="93"/>
      <c r="AK141" s="93"/>
      <c r="AL141" s="93"/>
      <c r="AM141" s="93"/>
      <c r="AN141" s="93"/>
      <c r="AO141" s="93"/>
      <c r="AP141" s="93"/>
      <c r="AQ141" s="93"/>
    </row>
    <row r="142" spans="13:43" ht="12.95" customHeight="1" x14ac:dyDescent="0.2">
      <c r="M142" s="91"/>
      <c r="N142" s="91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3"/>
      <c r="AA142" s="93"/>
      <c r="AB142" s="93"/>
      <c r="AC142" s="93"/>
      <c r="AD142" s="93"/>
      <c r="AE142" s="93"/>
      <c r="AF142" s="93"/>
      <c r="AG142" s="93"/>
      <c r="AH142" s="93"/>
      <c r="AI142" s="93"/>
      <c r="AJ142" s="93"/>
      <c r="AK142" s="93"/>
      <c r="AL142" s="93"/>
      <c r="AM142" s="93"/>
      <c r="AN142" s="93"/>
      <c r="AO142" s="93"/>
      <c r="AP142" s="93"/>
      <c r="AQ142" s="93"/>
    </row>
    <row r="143" spans="13:43" ht="12.95" customHeight="1" x14ac:dyDescent="0.2">
      <c r="M143" s="91"/>
      <c r="N143" s="91"/>
      <c r="O143" s="93"/>
      <c r="P143" s="93"/>
      <c r="Q143" s="93"/>
      <c r="R143" s="93"/>
      <c r="S143" s="93"/>
      <c r="T143" s="93"/>
      <c r="U143" s="93"/>
      <c r="V143" s="93"/>
      <c r="W143" s="93"/>
      <c r="X143" s="93"/>
      <c r="Y143" s="93"/>
      <c r="Z143" s="93"/>
      <c r="AA143" s="93"/>
      <c r="AB143" s="93"/>
      <c r="AC143" s="93"/>
      <c r="AD143" s="93"/>
      <c r="AE143" s="93"/>
      <c r="AF143" s="93"/>
      <c r="AG143" s="93"/>
      <c r="AH143" s="93"/>
      <c r="AI143" s="93"/>
      <c r="AJ143" s="93"/>
      <c r="AK143" s="93"/>
      <c r="AL143" s="93"/>
      <c r="AM143" s="93"/>
      <c r="AN143" s="93"/>
      <c r="AO143" s="93"/>
      <c r="AP143" s="93"/>
      <c r="AQ143" s="93"/>
    </row>
    <row r="144" spans="13:43" ht="12.95" customHeight="1" x14ac:dyDescent="0.2">
      <c r="M144" s="91"/>
      <c r="N144" s="91"/>
      <c r="O144" s="93"/>
      <c r="P144" s="93"/>
      <c r="Q144" s="93"/>
      <c r="R144" s="93"/>
      <c r="S144" s="93"/>
      <c r="T144" s="93"/>
      <c r="U144" s="93"/>
      <c r="V144" s="93"/>
      <c r="W144" s="93"/>
      <c r="X144" s="93"/>
      <c r="Y144" s="93"/>
      <c r="Z144" s="93"/>
      <c r="AA144" s="93"/>
      <c r="AB144" s="93"/>
      <c r="AC144" s="93"/>
      <c r="AD144" s="93"/>
      <c r="AE144" s="93"/>
      <c r="AF144" s="93"/>
      <c r="AG144" s="93"/>
      <c r="AH144" s="93"/>
      <c r="AI144" s="93"/>
      <c r="AJ144" s="93"/>
      <c r="AK144" s="93"/>
      <c r="AL144" s="93"/>
      <c r="AM144" s="93"/>
      <c r="AN144" s="93"/>
      <c r="AO144" s="93"/>
      <c r="AP144" s="93"/>
      <c r="AQ144" s="93"/>
    </row>
    <row r="145" spans="13:43" ht="12.95" customHeight="1" x14ac:dyDescent="0.2">
      <c r="M145" s="91"/>
      <c r="N145" s="91"/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93"/>
      <c r="Z145" s="93"/>
      <c r="AA145" s="93"/>
      <c r="AB145" s="93"/>
      <c r="AC145" s="93"/>
      <c r="AD145" s="93"/>
      <c r="AE145" s="93"/>
      <c r="AF145" s="93"/>
      <c r="AG145" s="93"/>
      <c r="AH145" s="93"/>
      <c r="AI145" s="93"/>
      <c r="AJ145" s="93"/>
      <c r="AK145" s="93"/>
      <c r="AL145" s="93"/>
      <c r="AM145" s="93"/>
      <c r="AN145" s="93"/>
      <c r="AO145" s="93"/>
      <c r="AP145" s="93"/>
      <c r="AQ145" s="93"/>
    </row>
    <row r="146" spans="13:43" ht="12.95" customHeight="1" x14ac:dyDescent="0.2">
      <c r="M146" s="91"/>
      <c r="N146" s="91"/>
      <c r="O146" s="93"/>
      <c r="P146" s="93"/>
      <c r="Q146" s="93"/>
      <c r="R146" s="93"/>
      <c r="S146" s="93"/>
      <c r="T146" s="93"/>
      <c r="U146" s="93"/>
      <c r="V146" s="93"/>
      <c r="W146" s="93"/>
      <c r="X146" s="93"/>
      <c r="Y146" s="93"/>
      <c r="Z146" s="93"/>
      <c r="AA146" s="93"/>
      <c r="AB146" s="93"/>
      <c r="AC146" s="93"/>
      <c r="AD146" s="93"/>
      <c r="AE146" s="93"/>
      <c r="AF146" s="93"/>
      <c r="AG146" s="93"/>
      <c r="AH146" s="93"/>
      <c r="AI146" s="93"/>
      <c r="AJ146" s="93"/>
      <c r="AK146" s="93"/>
      <c r="AL146" s="93"/>
      <c r="AM146" s="93"/>
      <c r="AN146" s="93"/>
      <c r="AO146" s="93"/>
      <c r="AP146" s="93"/>
      <c r="AQ146" s="93"/>
    </row>
    <row r="147" spans="13:43" ht="12.95" customHeight="1" x14ac:dyDescent="0.2">
      <c r="M147" s="91"/>
      <c r="N147" s="91"/>
      <c r="O147" s="93"/>
      <c r="P147" s="93"/>
      <c r="Q147" s="93"/>
      <c r="R147" s="93"/>
      <c r="S147" s="93"/>
      <c r="T147" s="93"/>
      <c r="U147" s="93"/>
      <c r="V147" s="93"/>
      <c r="W147" s="93"/>
      <c r="X147" s="93"/>
      <c r="Y147" s="93"/>
      <c r="Z147" s="93"/>
      <c r="AA147" s="93"/>
      <c r="AB147" s="93"/>
      <c r="AC147" s="93"/>
      <c r="AD147" s="93"/>
      <c r="AE147" s="93"/>
      <c r="AF147" s="93"/>
      <c r="AG147" s="93"/>
      <c r="AH147" s="93"/>
      <c r="AI147" s="93"/>
      <c r="AJ147" s="93"/>
      <c r="AK147" s="93"/>
      <c r="AL147" s="93"/>
      <c r="AM147" s="93"/>
      <c r="AN147" s="93"/>
      <c r="AO147" s="93"/>
      <c r="AP147" s="93"/>
      <c r="AQ147" s="93"/>
    </row>
    <row r="148" spans="13:43" ht="12.95" customHeight="1" x14ac:dyDescent="0.2">
      <c r="M148" s="91"/>
      <c r="N148" s="91"/>
      <c r="O148" s="93"/>
      <c r="P148" s="93"/>
      <c r="Q148" s="93"/>
      <c r="R148" s="93"/>
      <c r="S148" s="93"/>
      <c r="T148" s="93"/>
      <c r="U148" s="93"/>
      <c r="V148" s="93"/>
      <c r="W148" s="93"/>
      <c r="X148" s="93"/>
      <c r="Y148" s="93"/>
      <c r="Z148" s="93"/>
      <c r="AA148" s="93"/>
      <c r="AB148" s="93"/>
      <c r="AC148" s="93"/>
      <c r="AD148" s="93"/>
      <c r="AE148" s="93"/>
      <c r="AF148" s="93"/>
      <c r="AG148" s="93"/>
      <c r="AH148" s="93"/>
      <c r="AI148" s="93"/>
      <c r="AJ148" s="93"/>
      <c r="AK148" s="93"/>
      <c r="AL148" s="93"/>
      <c r="AM148" s="93"/>
      <c r="AN148" s="93"/>
      <c r="AO148" s="93"/>
      <c r="AP148" s="93"/>
      <c r="AQ148" s="93"/>
    </row>
    <row r="149" spans="13:43" ht="12.95" customHeight="1" x14ac:dyDescent="0.2">
      <c r="M149" s="91"/>
      <c r="N149" s="91"/>
      <c r="O149" s="93"/>
      <c r="P149" s="93"/>
      <c r="Q149" s="93"/>
      <c r="R149" s="93"/>
      <c r="S149" s="93"/>
      <c r="T149" s="93"/>
      <c r="U149" s="93"/>
      <c r="V149" s="93"/>
      <c r="W149" s="93"/>
      <c r="X149" s="93"/>
      <c r="Y149" s="93"/>
      <c r="Z149" s="93"/>
      <c r="AA149" s="93"/>
      <c r="AB149" s="93"/>
      <c r="AC149" s="93"/>
      <c r="AD149" s="93"/>
      <c r="AE149" s="93"/>
      <c r="AF149" s="93"/>
      <c r="AG149" s="93"/>
      <c r="AH149" s="93"/>
      <c r="AI149" s="93"/>
      <c r="AJ149" s="93"/>
      <c r="AK149" s="93"/>
      <c r="AL149" s="93"/>
      <c r="AM149" s="93"/>
      <c r="AN149" s="93"/>
      <c r="AO149" s="93"/>
      <c r="AP149" s="93"/>
      <c r="AQ149" s="93"/>
    </row>
    <row r="150" spans="13:43" ht="12.95" customHeight="1" x14ac:dyDescent="0.2">
      <c r="M150" s="91"/>
      <c r="N150" s="91"/>
      <c r="O150" s="93"/>
      <c r="P150" s="93"/>
      <c r="Q150" s="93"/>
      <c r="R150" s="93"/>
      <c r="S150" s="93"/>
      <c r="T150" s="93"/>
      <c r="U150" s="93"/>
      <c r="V150" s="93"/>
      <c r="W150" s="93"/>
      <c r="X150" s="93"/>
      <c r="Y150" s="93"/>
      <c r="Z150" s="93"/>
      <c r="AA150" s="93"/>
      <c r="AB150" s="93"/>
      <c r="AC150" s="93"/>
      <c r="AD150" s="93"/>
      <c r="AE150" s="93"/>
      <c r="AF150" s="93"/>
      <c r="AG150" s="93"/>
      <c r="AH150" s="93"/>
      <c r="AI150" s="93"/>
      <c r="AJ150" s="93"/>
      <c r="AK150" s="93"/>
      <c r="AL150" s="93"/>
      <c r="AM150" s="93"/>
      <c r="AN150" s="93"/>
      <c r="AO150" s="93"/>
      <c r="AP150" s="93"/>
      <c r="AQ150" s="93"/>
    </row>
    <row r="151" spans="13:43" ht="12.95" customHeight="1" x14ac:dyDescent="0.2">
      <c r="M151" s="91"/>
      <c r="N151" s="91"/>
      <c r="O151" s="93"/>
      <c r="P151" s="93"/>
      <c r="Q151" s="93"/>
      <c r="R151" s="93"/>
      <c r="S151" s="93"/>
      <c r="T151" s="93"/>
      <c r="U151" s="93"/>
      <c r="V151" s="93"/>
      <c r="W151" s="93"/>
      <c r="X151" s="93"/>
      <c r="Y151" s="93"/>
      <c r="Z151" s="93"/>
      <c r="AA151" s="93"/>
      <c r="AB151" s="93"/>
      <c r="AC151" s="93"/>
      <c r="AD151" s="93"/>
      <c r="AE151" s="93"/>
      <c r="AF151" s="93"/>
      <c r="AG151" s="93"/>
      <c r="AH151" s="93"/>
      <c r="AI151" s="93"/>
      <c r="AJ151" s="93"/>
      <c r="AK151" s="93"/>
      <c r="AL151" s="93"/>
      <c r="AM151" s="93"/>
      <c r="AN151" s="93"/>
      <c r="AO151" s="93"/>
      <c r="AP151" s="93"/>
      <c r="AQ151" s="93"/>
    </row>
    <row r="152" spans="13:43" ht="12.95" customHeight="1" x14ac:dyDescent="0.2">
      <c r="M152" s="91"/>
      <c r="N152" s="91"/>
      <c r="O152" s="93"/>
      <c r="P152" s="93"/>
      <c r="Q152" s="93"/>
      <c r="R152" s="93"/>
      <c r="S152" s="93"/>
      <c r="T152" s="93"/>
      <c r="U152" s="93"/>
      <c r="V152" s="93"/>
      <c r="W152" s="93"/>
      <c r="X152" s="93"/>
      <c r="Y152" s="93"/>
      <c r="Z152" s="93"/>
      <c r="AA152" s="93"/>
      <c r="AB152" s="93"/>
      <c r="AC152" s="93"/>
      <c r="AD152" s="93"/>
      <c r="AE152" s="93"/>
      <c r="AF152" s="93"/>
      <c r="AG152" s="93"/>
      <c r="AH152" s="93"/>
      <c r="AI152" s="93"/>
      <c r="AJ152" s="93"/>
      <c r="AK152" s="93"/>
      <c r="AL152" s="93"/>
      <c r="AM152" s="93"/>
      <c r="AN152" s="93"/>
      <c r="AO152" s="93"/>
      <c r="AP152" s="93"/>
      <c r="AQ152" s="93"/>
    </row>
    <row r="153" spans="13:43" ht="12.95" customHeight="1" x14ac:dyDescent="0.2">
      <c r="M153" s="91"/>
      <c r="N153" s="91"/>
      <c r="O153" s="93"/>
      <c r="P153" s="93"/>
      <c r="Q153" s="93"/>
      <c r="R153" s="93"/>
      <c r="S153" s="93"/>
      <c r="T153" s="93"/>
      <c r="U153" s="93"/>
      <c r="V153" s="93"/>
      <c r="W153" s="93"/>
      <c r="X153" s="93"/>
      <c r="Y153" s="93"/>
      <c r="Z153" s="93"/>
      <c r="AA153" s="93"/>
      <c r="AB153" s="93"/>
      <c r="AC153" s="93"/>
      <c r="AD153" s="93"/>
      <c r="AE153" s="93"/>
      <c r="AF153" s="93"/>
      <c r="AG153" s="93"/>
      <c r="AH153" s="93"/>
      <c r="AI153" s="93"/>
      <c r="AJ153" s="93"/>
      <c r="AK153" s="93"/>
      <c r="AL153" s="93"/>
      <c r="AM153" s="93"/>
      <c r="AN153" s="93"/>
      <c r="AO153" s="93"/>
      <c r="AP153" s="93"/>
      <c r="AQ153" s="93"/>
    </row>
    <row r="154" spans="13:43" ht="12.95" customHeight="1" x14ac:dyDescent="0.2">
      <c r="M154" s="91"/>
      <c r="N154" s="91"/>
      <c r="O154" s="93"/>
      <c r="P154" s="93"/>
      <c r="Q154" s="93"/>
      <c r="R154" s="93"/>
      <c r="S154" s="93"/>
      <c r="T154" s="93"/>
      <c r="U154" s="93"/>
      <c r="V154" s="93"/>
      <c r="W154" s="93"/>
      <c r="X154" s="93"/>
      <c r="Y154" s="93"/>
      <c r="Z154" s="93"/>
      <c r="AA154" s="93"/>
      <c r="AB154" s="93"/>
      <c r="AC154" s="93"/>
      <c r="AD154" s="93"/>
      <c r="AE154" s="93"/>
      <c r="AF154" s="93"/>
      <c r="AG154" s="93"/>
      <c r="AH154" s="93"/>
      <c r="AI154" s="93"/>
      <c r="AJ154" s="93"/>
      <c r="AK154" s="93"/>
      <c r="AL154" s="93"/>
      <c r="AM154" s="93"/>
      <c r="AN154" s="93"/>
      <c r="AO154" s="93"/>
      <c r="AP154" s="93"/>
      <c r="AQ154" s="93"/>
    </row>
    <row r="155" spans="13:43" ht="12.95" customHeight="1" x14ac:dyDescent="0.2">
      <c r="M155" s="91"/>
      <c r="N155" s="91"/>
      <c r="O155" s="93"/>
      <c r="P155" s="93"/>
      <c r="Q155" s="93"/>
      <c r="R155" s="93"/>
      <c r="S155" s="93"/>
      <c r="T155" s="93"/>
      <c r="U155" s="93"/>
      <c r="V155" s="93"/>
      <c r="W155" s="93"/>
      <c r="X155" s="93"/>
      <c r="Y155" s="93"/>
      <c r="Z155" s="93"/>
      <c r="AA155" s="93"/>
      <c r="AB155" s="93"/>
      <c r="AC155" s="93"/>
      <c r="AD155" s="93"/>
      <c r="AE155" s="93"/>
      <c r="AF155" s="93"/>
      <c r="AG155" s="93"/>
      <c r="AH155" s="93"/>
      <c r="AI155" s="93"/>
      <c r="AJ155" s="93"/>
      <c r="AK155" s="93"/>
      <c r="AL155" s="93"/>
      <c r="AM155" s="93"/>
      <c r="AN155" s="93"/>
      <c r="AO155" s="93"/>
      <c r="AP155" s="93"/>
      <c r="AQ155" s="93"/>
    </row>
    <row r="156" spans="13:43" ht="12.95" customHeight="1" x14ac:dyDescent="0.2">
      <c r="M156" s="91"/>
      <c r="N156" s="91"/>
      <c r="O156" s="93"/>
      <c r="P156" s="93"/>
      <c r="Q156" s="93"/>
      <c r="R156" s="93"/>
      <c r="S156" s="93"/>
      <c r="T156" s="93"/>
      <c r="U156" s="93"/>
      <c r="V156" s="93"/>
      <c r="W156" s="93"/>
      <c r="X156" s="93"/>
      <c r="Y156" s="93"/>
      <c r="Z156" s="93"/>
      <c r="AA156" s="93"/>
      <c r="AB156" s="93"/>
      <c r="AC156" s="93"/>
      <c r="AD156" s="93"/>
      <c r="AE156" s="93"/>
      <c r="AF156" s="93"/>
      <c r="AG156" s="93"/>
      <c r="AH156" s="93"/>
      <c r="AI156" s="93"/>
      <c r="AJ156" s="93"/>
      <c r="AK156" s="93"/>
      <c r="AL156" s="93"/>
      <c r="AM156" s="93"/>
      <c r="AN156" s="93"/>
      <c r="AO156" s="93"/>
      <c r="AP156" s="93"/>
      <c r="AQ156" s="93"/>
    </row>
    <row r="157" spans="13:43" ht="12.95" customHeight="1" x14ac:dyDescent="0.2">
      <c r="M157" s="91"/>
      <c r="N157" s="91"/>
      <c r="O157" s="93"/>
      <c r="P157" s="93"/>
      <c r="Q157" s="93"/>
      <c r="R157" s="93"/>
      <c r="S157" s="93"/>
      <c r="T157" s="93"/>
      <c r="U157" s="93"/>
      <c r="V157" s="93"/>
      <c r="W157" s="93"/>
      <c r="X157" s="93"/>
      <c r="Y157" s="93"/>
      <c r="Z157" s="93"/>
      <c r="AA157" s="93"/>
      <c r="AB157" s="93"/>
      <c r="AC157" s="93"/>
      <c r="AD157" s="93"/>
      <c r="AE157" s="93"/>
      <c r="AF157" s="93"/>
      <c r="AG157" s="93"/>
      <c r="AH157" s="93"/>
      <c r="AI157" s="93"/>
      <c r="AJ157" s="93"/>
      <c r="AK157" s="93"/>
      <c r="AL157" s="93"/>
      <c r="AM157" s="93"/>
      <c r="AN157" s="93"/>
      <c r="AO157" s="93"/>
      <c r="AP157" s="93"/>
      <c r="AQ157" s="93"/>
    </row>
    <row r="158" spans="13:43" ht="12.95" customHeight="1" x14ac:dyDescent="0.2">
      <c r="M158" s="91"/>
      <c r="N158" s="91"/>
      <c r="O158" s="93"/>
      <c r="P158" s="93"/>
      <c r="Q158" s="93"/>
      <c r="R158" s="93"/>
      <c r="S158" s="93"/>
      <c r="T158" s="93"/>
      <c r="U158" s="93"/>
      <c r="V158" s="93"/>
      <c r="W158" s="93"/>
      <c r="X158" s="93"/>
      <c r="Y158" s="93"/>
      <c r="Z158" s="93"/>
      <c r="AA158" s="93"/>
      <c r="AB158" s="93"/>
      <c r="AC158" s="93"/>
      <c r="AD158" s="93"/>
      <c r="AE158" s="93"/>
      <c r="AF158" s="93"/>
      <c r="AG158" s="93"/>
      <c r="AH158" s="93"/>
      <c r="AI158" s="93"/>
      <c r="AJ158" s="93"/>
      <c r="AK158" s="93"/>
      <c r="AL158" s="93"/>
      <c r="AM158" s="93"/>
      <c r="AN158" s="93"/>
      <c r="AO158" s="93"/>
      <c r="AP158" s="93"/>
      <c r="AQ158" s="93"/>
    </row>
    <row r="159" spans="13:43" ht="12.95" customHeight="1" x14ac:dyDescent="0.2">
      <c r="M159" s="91"/>
      <c r="N159" s="91"/>
      <c r="O159" s="93"/>
      <c r="P159" s="93"/>
      <c r="Q159" s="93"/>
      <c r="R159" s="93"/>
      <c r="S159" s="93"/>
      <c r="T159" s="93"/>
      <c r="U159" s="93"/>
      <c r="V159" s="93"/>
      <c r="W159" s="93"/>
      <c r="X159" s="93"/>
      <c r="Y159" s="93"/>
      <c r="Z159" s="93"/>
      <c r="AA159" s="93"/>
      <c r="AB159" s="93"/>
      <c r="AC159" s="93"/>
      <c r="AD159" s="93"/>
      <c r="AE159" s="93"/>
      <c r="AF159" s="93"/>
      <c r="AG159" s="93"/>
      <c r="AH159" s="93"/>
      <c r="AI159" s="93"/>
      <c r="AJ159" s="93"/>
      <c r="AK159" s="93"/>
      <c r="AL159" s="93"/>
      <c r="AM159" s="93"/>
      <c r="AN159" s="93"/>
      <c r="AO159" s="93"/>
      <c r="AP159" s="93"/>
      <c r="AQ159" s="93"/>
    </row>
    <row r="160" spans="13:43" ht="12.95" customHeight="1" x14ac:dyDescent="0.2">
      <c r="M160" s="91"/>
      <c r="N160" s="91"/>
      <c r="O160" s="93"/>
      <c r="P160" s="93"/>
      <c r="Q160" s="93"/>
      <c r="R160" s="93"/>
      <c r="S160" s="93"/>
      <c r="T160" s="93"/>
      <c r="U160" s="93"/>
      <c r="V160" s="93"/>
      <c r="W160" s="93"/>
      <c r="X160" s="93"/>
      <c r="Y160" s="93"/>
      <c r="Z160" s="93"/>
      <c r="AA160" s="93"/>
      <c r="AB160" s="93"/>
      <c r="AC160" s="93"/>
      <c r="AD160" s="93"/>
      <c r="AE160" s="93"/>
      <c r="AF160" s="93"/>
      <c r="AG160" s="93"/>
      <c r="AH160" s="93"/>
      <c r="AI160" s="93"/>
      <c r="AJ160" s="93"/>
      <c r="AK160" s="93"/>
      <c r="AL160" s="93"/>
      <c r="AM160" s="93"/>
      <c r="AN160" s="93"/>
      <c r="AO160" s="93"/>
      <c r="AP160" s="93"/>
      <c r="AQ160" s="93"/>
    </row>
    <row r="161" spans="13:43" ht="12.95" customHeight="1" x14ac:dyDescent="0.2">
      <c r="M161" s="91"/>
      <c r="N161" s="91"/>
      <c r="O161" s="93"/>
      <c r="P161" s="93"/>
      <c r="Q161" s="93"/>
      <c r="R161" s="93"/>
      <c r="S161" s="93"/>
      <c r="T161" s="93"/>
      <c r="U161" s="93"/>
      <c r="V161" s="93"/>
      <c r="W161" s="93"/>
      <c r="X161" s="93"/>
      <c r="Y161" s="93"/>
      <c r="Z161" s="93"/>
      <c r="AA161" s="93"/>
      <c r="AB161" s="93"/>
      <c r="AC161" s="93"/>
      <c r="AD161" s="93"/>
      <c r="AE161" s="93"/>
      <c r="AF161" s="93"/>
      <c r="AG161" s="93"/>
      <c r="AH161" s="93"/>
      <c r="AI161" s="93"/>
      <c r="AJ161" s="93"/>
      <c r="AK161" s="93"/>
      <c r="AL161" s="93"/>
      <c r="AM161" s="93"/>
      <c r="AN161" s="93"/>
      <c r="AO161" s="93"/>
      <c r="AP161" s="93"/>
      <c r="AQ161" s="93"/>
    </row>
    <row r="162" spans="13:43" ht="12.95" customHeight="1" x14ac:dyDescent="0.2">
      <c r="M162" s="91"/>
      <c r="N162" s="91"/>
      <c r="O162" s="93"/>
      <c r="P162" s="93"/>
      <c r="Q162" s="93"/>
      <c r="R162" s="93"/>
      <c r="S162" s="93"/>
      <c r="T162" s="93"/>
      <c r="U162" s="93"/>
      <c r="V162" s="93"/>
      <c r="W162" s="93"/>
      <c r="X162" s="93"/>
      <c r="Y162" s="93"/>
      <c r="Z162" s="93"/>
      <c r="AA162" s="93"/>
      <c r="AB162" s="93"/>
      <c r="AC162" s="93"/>
      <c r="AD162" s="93"/>
      <c r="AE162" s="93"/>
      <c r="AF162" s="93"/>
      <c r="AG162" s="93"/>
      <c r="AH162" s="93"/>
      <c r="AI162" s="93"/>
      <c r="AJ162" s="93"/>
      <c r="AK162" s="93"/>
      <c r="AL162" s="93"/>
      <c r="AM162" s="93"/>
      <c r="AN162" s="93"/>
      <c r="AO162" s="93"/>
      <c r="AP162" s="93"/>
      <c r="AQ162" s="93"/>
    </row>
    <row r="163" spans="13:43" ht="12.95" customHeight="1" x14ac:dyDescent="0.2">
      <c r="M163" s="91"/>
      <c r="N163" s="91"/>
      <c r="O163" s="93"/>
      <c r="P163" s="93"/>
      <c r="Q163" s="93"/>
      <c r="R163" s="93"/>
      <c r="S163" s="93"/>
      <c r="T163" s="93"/>
      <c r="U163" s="93"/>
      <c r="V163" s="93"/>
      <c r="W163" s="93"/>
      <c r="X163" s="93"/>
      <c r="Y163" s="93"/>
      <c r="Z163" s="93"/>
      <c r="AA163" s="93"/>
      <c r="AB163" s="93"/>
      <c r="AC163" s="93"/>
      <c r="AD163" s="93"/>
      <c r="AE163" s="93"/>
      <c r="AF163" s="93"/>
      <c r="AG163" s="93"/>
      <c r="AH163" s="93"/>
      <c r="AI163" s="93"/>
      <c r="AJ163" s="93"/>
      <c r="AK163" s="93"/>
      <c r="AL163" s="93"/>
      <c r="AM163" s="93"/>
      <c r="AN163" s="93"/>
      <c r="AO163" s="93"/>
      <c r="AP163" s="93"/>
      <c r="AQ163" s="93"/>
    </row>
    <row r="164" spans="13:43" ht="12.95" customHeight="1" x14ac:dyDescent="0.2">
      <c r="M164" s="91"/>
      <c r="N164" s="91"/>
      <c r="O164" s="93"/>
      <c r="P164" s="93"/>
      <c r="Q164" s="93"/>
      <c r="R164" s="93"/>
      <c r="S164" s="93"/>
      <c r="T164" s="93"/>
      <c r="U164" s="93"/>
      <c r="V164" s="93"/>
      <c r="W164" s="93"/>
      <c r="X164" s="93"/>
      <c r="Y164" s="93"/>
      <c r="Z164" s="93"/>
      <c r="AA164" s="93"/>
      <c r="AB164" s="93"/>
      <c r="AC164" s="93"/>
      <c r="AD164" s="93"/>
      <c r="AE164" s="93"/>
      <c r="AF164" s="93"/>
      <c r="AG164" s="93"/>
      <c r="AH164" s="93"/>
      <c r="AI164" s="93"/>
      <c r="AJ164" s="93"/>
      <c r="AK164" s="93"/>
      <c r="AL164" s="93"/>
      <c r="AM164" s="93"/>
      <c r="AN164" s="93"/>
      <c r="AO164" s="93"/>
      <c r="AP164" s="93"/>
      <c r="AQ164" s="93"/>
    </row>
    <row r="165" spans="13:43" ht="12.95" customHeight="1" x14ac:dyDescent="0.2">
      <c r="M165" s="91"/>
      <c r="N165" s="91"/>
      <c r="O165" s="93"/>
      <c r="P165" s="93"/>
      <c r="Q165" s="93"/>
      <c r="R165" s="93"/>
      <c r="S165" s="93"/>
      <c r="T165" s="93"/>
      <c r="U165" s="93"/>
      <c r="V165" s="93"/>
      <c r="W165" s="93"/>
      <c r="X165" s="93"/>
      <c r="Y165" s="93"/>
      <c r="Z165" s="93"/>
      <c r="AA165" s="93"/>
      <c r="AB165" s="93"/>
      <c r="AC165" s="93"/>
      <c r="AD165" s="93"/>
      <c r="AE165" s="93"/>
      <c r="AF165" s="93"/>
      <c r="AG165" s="93"/>
      <c r="AH165" s="93"/>
      <c r="AI165" s="93"/>
      <c r="AJ165" s="93"/>
      <c r="AK165" s="93"/>
      <c r="AL165" s="93"/>
      <c r="AM165" s="93"/>
      <c r="AN165" s="93"/>
      <c r="AO165" s="93"/>
      <c r="AP165" s="93"/>
      <c r="AQ165" s="93"/>
    </row>
    <row r="166" spans="13:43" ht="12.95" customHeight="1" x14ac:dyDescent="0.2">
      <c r="M166" s="91"/>
      <c r="N166" s="91"/>
      <c r="O166" s="93"/>
      <c r="P166" s="93"/>
      <c r="Q166" s="93"/>
      <c r="R166" s="93"/>
      <c r="S166" s="93"/>
      <c r="T166" s="93"/>
      <c r="U166" s="93"/>
      <c r="V166" s="93"/>
      <c r="W166" s="93"/>
      <c r="X166" s="93"/>
      <c r="Y166" s="93"/>
      <c r="Z166" s="93"/>
      <c r="AA166" s="93"/>
      <c r="AB166" s="93"/>
      <c r="AC166" s="93"/>
      <c r="AD166" s="93"/>
      <c r="AE166" s="93"/>
      <c r="AF166" s="93"/>
      <c r="AG166" s="93"/>
      <c r="AH166" s="93"/>
      <c r="AI166" s="93"/>
      <c r="AJ166" s="93"/>
      <c r="AK166" s="93"/>
      <c r="AL166" s="93"/>
      <c r="AM166" s="93"/>
      <c r="AN166" s="93"/>
      <c r="AO166" s="93"/>
      <c r="AP166" s="93"/>
      <c r="AQ166" s="93"/>
    </row>
    <row r="167" spans="13:43" ht="12.95" customHeight="1" x14ac:dyDescent="0.2">
      <c r="M167" s="91"/>
      <c r="N167" s="91"/>
      <c r="O167" s="93"/>
      <c r="P167" s="93"/>
      <c r="Q167" s="93"/>
      <c r="R167" s="93"/>
      <c r="S167" s="93"/>
      <c r="T167" s="93"/>
      <c r="U167" s="93"/>
      <c r="V167" s="93"/>
      <c r="W167" s="93"/>
      <c r="X167" s="93"/>
      <c r="Y167" s="93"/>
      <c r="Z167" s="93"/>
      <c r="AA167" s="93"/>
      <c r="AB167" s="93"/>
      <c r="AC167" s="93"/>
      <c r="AD167" s="93"/>
      <c r="AE167" s="93"/>
      <c r="AF167" s="93"/>
      <c r="AG167" s="93"/>
      <c r="AH167" s="93"/>
      <c r="AI167" s="93"/>
      <c r="AJ167" s="93"/>
      <c r="AK167" s="93"/>
      <c r="AL167" s="93"/>
      <c r="AM167" s="93"/>
      <c r="AN167" s="93"/>
      <c r="AO167" s="93"/>
      <c r="AP167" s="93"/>
      <c r="AQ167" s="93"/>
    </row>
    <row r="168" spans="13:43" ht="12.95" customHeight="1" x14ac:dyDescent="0.2">
      <c r="M168" s="91"/>
      <c r="N168" s="91"/>
      <c r="O168" s="93"/>
      <c r="P168" s="93"/>
      <c r="Q168" s="93"/>
      <c r="R168" s="93"/>
      <c r="S168" s="93"/>
      <c r="T168" s="93"/>
      <c r="U168" s="93"/>
      <c r="V168" s="93"/>
      <c r="W168" s="93"/>
      <c r="X168" s="93"/>
      <c r="Y168" s="93"/>
      <c r="Z168" s="93"/>
      <c r="AA168" s="93"/>
      <c r="AB168" s="93"/>
      <c r="AC168" s="93"/>
      <c r="AD168" s="93"/>
      <c r="AE168" s="93"/>
      <c r="AF168" s="93"/>
      <c r="AG168" s="93"/>
      <c r="AH168" s="93"/>
      <c r="AI168" s="93"/>
      <c r="AJ168" s="93"/>
      <c r="AK168" s="93"/>
      <c r="AL168" s="93"/>
      <c r="AM168" s="93"/>
      <c r="AN168" s="93"/>
      <c r="AO168" s="93"/>
      <c r="AP168" s="93"/>
      <c r="AQ168" s="93"/>
    </row>
    <row r="169" spans="13:43" ht="12.95" customHeight="1" x14ac:dyDescent="0.2">
      <c r="M169" s="91"/>
      <c r="N169" s="91"/>
      <c r="O169" s="93"/>
      <c r="P169" s="93"/>
      <c r="Q169" s="93"/>
      <c r="R169" s="93"/>
      <c r="S169" s="93"/>
      <c r="T169" s="93"/>
      <c r="U169" s="93"/>
      <c r="V169" s="93"/>
      <c r="W169" s="93"/>
      <c r="X169" s="93"/>
      <c r="Y169" s="93"/>
      <c r="Z169" s="93"/>
      <c r="AA169" s="93"/>
      <c r="AB169" s="93"/>
      <c r="AC169" s="93"/>
      <c r="AD169" s="93"/>
      <c r="AE169" s="93"/>
      <c r="AF169" s="93"/>
      <c r="AG169" s="93"/>
      <c r="AH169" s="93"/>
      <c r="AI169" s="93"/>
      <c r="AJ169" s="93"/>
      <c r="AK169" s="93"/>
      <c r="AL169" s="93"/>
      <c r="AM169" s="93"/>
      <c r="AN169" s="93"/>
      <c r="AO169" s="93"/>
      <c r="AP169" s="93"/>
      <c r="AQ169" s="93"/>
    </row>
    <row r="170" spans="13:43" ht="12.95" customHeight="1" x14ac:dyDescent="0.2">
      <c r="M170" s="91"/>
      <c r="N170" s="91"/>
      <c r="O170" s="93"/>
      <c r="P170" s="93"/>
      <c r="Q170" s="93"/>
      <c r="R170" s="93"/>
      <c r="S170" s="93"/>
      <c r="T170" s="93"/>
      <c r="U170" s="93"/>
      <c r="V170" s="93"/>
      <c r="W170" s="93"/>
      <c r="X170" s="93"/>
      <c r="Y170" s="93"/>
      <c r="Z170" s="93"/>
      <c r="AA170" s="93"/>
      <c r="AB170" s="93"/>
      <c r="AC170" s="93"/>
      <c r="AD170" s="93"/>
      <c r="AE170" s="93"/>
      <c r="AF170" s="93"/>
      <c r="AG170" s="93"/>
      <c r="AH170" s="93"/>
      <c r="AI170" s="93"/>
      <c r="AJ170" s="93"/>
      <c r="AK170" s="93"/>
      <c r="AL170" s="93"/>
      <c r="AM170" s="93"/>
      <c r="AN170" s="93"/>
      <c r="AO170" s="93"/>
      <c r="AP170" s="93"/>
      <c r="AQ170" s="93"/>
    </row>
    <row r="171" spans="13:43" ht="12.95" customHeight="1" x14ac:dyDescent="0.2">
      <c r="M171" s="91"/>
      <c r="N171" s="91"/>
      <c r="O171" s="93"/>
      <c r="P171" s="93"/>
      <c r="Q171" s="93"/>
      <c r="R171" s="93"/>
      <c r="S171" s="93"/>
      <c r="T171" s="93"/>
      <c r="U171" s="93"/>
      <c r="V171" s="93"/>
      <c r="W171" s="93"/>
      <c r="X171" s="93"/>
      <c r="Y171" s="93"/>
      <c r="Z171" s="93"/>
      <c r="AA171" s="93"/>
      <c r="AB171" s="93"/>
      <c r="AC171" s="93"/>
      <c r="AD171" s="93"/>
      <c r="AE171" s="93"/>
      <c r="AF171" s="93"/>
      <c r="AG171" s="93"/>
      <c r="AH171" s="93"/>
      <c r="AI171" s="93"/>
      <c r="AJ171" s="93"/>
      <c r="AK171" s="93"/>
      <c r="AL171" s="93"/>
      <c r="AM171" s="93"/>
      <c r="AN171" s="93"/>
      <c r="AO171" s="93"/>
      <c r="AP171" s="93"/>
      <c r="AQ171" s="93"/>
    </row>
    <row r="172" spans="13:43" ht="12.95" customHeight="1" x14ac:dyDescent="0.2">
      <c r="M172" s="91"/>
      <c r="N172" s="91"/>
      <c r="O172" s="93"/>
      <c r="P172" s="93"/>
      <c r="Q172" s="93"/>
      <c r="R172" s="93"/>
      <c r="S172" s="93"/>
      <c r="T172" s="93"/>
      <c r="U172" s="93"/>
      <c r="V172" s="93"/>
      <c r="W172" s="93"/>
      <c r="X172" s="93"/>
      <c r="Y172" s="93"/>
      <c r="Z172" s="93"/>
      <c r="AA172" s="93"/>
      <c r="AB172" s="93"/>
      <c r="AC172" s="93"/>
      <c r="AD172" s="93"/>
      <c r="AE172" s="93"/>
      <c r="AF172" s="93"/>
      <c r="AG172" s="93"/>
      <c r="AH172" s="93"/>
      <c r="AI172" s="93"/>
      <c r="AJ172" s="93"/>
      <c r="AK172" s="93"/>
      <c r="AL172" s="93"/>
      <c r="AM172" s="93"/>
      <c r="AN172" s="93"/>
      <c r="AO172" s="93"/>
      <c r="AP172" s="93"/>
      <c r="AQ172" s="93"/>
    </row>
    <row r="173" spans="13:43" ht="12.95" customHeight="1" x14ac:dyDescent="0.2">
      <c r="M173" s="91"/>
      <c r="N173" s="91"/>
      <c r="O173" s="93"/>
      <c r="P173" s="93"/>
      <c r="Q173" s="93"/>
      <c r="R173" s="93"/>
      <c r="S173" s="93"/>
      <c r="T173" s="93"/>
      <c r="U173" s="93"/>
      <c r="V173" s="93"/>
      <c r="W173" s="93"/>
      <c r="X173" s="93"/>
      <c r="Y173" s="93"/>
      <c r="Z173" s="93"/>
      <c r="AA173" s="93"/>
      <c r="AB173" s="93"/>
      <c r="AC173" s="93"/>
      <c r="AD173" s="93"/>
      <c r="AE173" s="93"/>
      <c r="AF173" s="93"/>
      <c r="AG173" s="93"/>
      <c r="AH173" s="93"/>
      <c r="AI173" s="93"/>
      <c r="AJ173" s="93"/>
      <c r="AK173" s="93"/>
      <c r="AL173" s="93"/>
      <c r="AM173" s="93"/>
      <c r="AN173" s="93"/>
      <c r="AO173" s="93"/>
      <c r="AP173" s="93"/>
      <c r="AQ173" s="93"/>
    </row>
    <row r="174" spans="13:43" ht="12.95" customHeight="1" x14ac:dyDescent="0.2">
      <c r="M174" s="91"/>
      <c r="N174" s="91"/>
      <c r="O174" s="93"/>
      <c r="P174" s="93"/>
      <c r="Q174" s="93"/>
      <c r="R174" s="93"/>
      <c r="S174" s="93"/>
      <c r="T174" s="93"/>
      <c r="U174" s="93"/>
      <c r="V174" s="93"/>
      <c r="W174" s="93"/>
      <c r="X174" s="93"/>
      <c r="Y174" s="93"/>
      <c r="Z174" s="93"/>
      <c r="AA174" s="93"/>
      <c r="AB174" s="93"/>
      <c r="AC174" s="93"/>
      <c r="AD174" s="93"/>
      <c r="AE174" s="93"/>
      <c r="AF174" s="93"/>
      <c r="AG174" s="93"/>
      <c r="AH174" s="93"/>
      <c r="AI174" s="93"/>
      <c r="AJ174" s="93"/>
      <c r="AK174" s="93"/>
      <c r="AL174" s="93"/>
      <c r="AM174" s="93"/>
      <c r="AN174" s="93"/>
      <c r="AO174" s="93"/>
      <c r="AP174" s="93"/>
      <c r="AQ174" s="93"/>
    </row>
    <row r="175" spans="13:43" ht="12.95" customHeight="1" x14ac:dyDescent="0.2">
      <c r="M175" s="91"/>
      <c r="N175" s="91"/>
      <c r="O175" s="93"/>
      <c r="P175" s="93"/>
      <c r="Q175" s="93"/>
      <c r="R175" s="93"/>
      <c r="S175" s="93"/>
      <c r="T175" s="93"/>
      <c r="U175" s="93"/>
      <c r="V175" s="93"/>
      <c r="W175" s="93"/>
      <c r="X175" s="93"/>
      <c r="Y175" s="93"/>
      <c r="Z175" s="93"/>
      <c r="AA175" s="93"/>
      <c r="AB175" s="93"/>
      <c r="AC175" s="93"/>
      <c r="AD175" s="93"/>
      <c r="AE175" s="93"/>
      <c r="AF175" s="93"/>
      <c r="AG175" s="93"/>
      <c r="AH175" s="93"/>
      <c r="AI175" s="93"/>
      <c r="AJ175" s="93"/>
      <c r="AK175" s="93"/>
      <c r="AL175" s="93"/>
      <c r="AM175" s="93"/>
      <c r="AN175" s="93"/>
      <c r="AO175" s="93"/>
      <c r="AP175" s="93"/>
      <c r="AQ175" s="93"/>
    </row>
    <row r="176" spans="13:43" ht="12.95" customHeight="1" x14ac:dyDescent="0.2">
      <c r="M176" s="91"/>
      <c r="N176" s="91"/>
      <c r="O176" s="93"/>
      <c r="P176" s="93"/>
      <c r="Q176" s="93"/>
      <c r="R176" s="93"/>
      <c r="S176" s="93"/>
      <c r="T176" s="93"/>
      <c r="U176" s="93"/>
      <c r="V176" s="93"/>
      <c r="W176" s="93"/>
      <c r="X176" s="93"/>
      <c r="Y176" s="93"/>
      <c r="Z176" s="93"/>
      <c r="AA176" s="93"/>
      <c r="AB176" s="93"/>
      <c r="AC176" s="93"/>
      <c r="AD176" s="93"/>
      <c r="AE176" s="93"/>
      <c r="AF176" s="93"/>
      <c r="AG176" s="93"/>
      <c r="AH176" s="93"/>
      <c r="AI176" s="93"/>
      <c r="AJ176" s="93"/>
      <c r="AK176" s="93"/>
      <c r="AL176" s="93"/>
      <c r="AM176" s="93"/>
      <c r="AN176" s="93"/>
      <c r="AO176" s="93"/>
      <c r="AP176" s="93"/>
      <c r="AQ176" s="93"/>
    </row>
    <row r="177" spans="13:43" ht="12.95" customHeight="1" x14ac:dyDescent="0.2">
      <c r="M177" s="91"/>
      <c r="N177" s="91"/>
      <c r="O177" s="93"/>
      <c r="P177" s="93"/>
      <c r="Q177" s="93"/>
      <c r="R177" s="93"/>
      <c r="S177" s="93"/>
      <c r="T177" s="93"/>
      <c r="U177" s="93"/>
      <c r="V177" s="93"/>
      <c r="W177" s="93"/>
      <c r="X177" s="93"/>
      <c r="Y177" s="93"/>
      <c r="Z177" s="93"/>
      <c r="AA177" s="93"/>
      <c r="AB177" s="93"/>
      <c r="AC177" s="93"/>
      <c r="AD177" s="93"/>
      <c r="AE177" s="93"/>
      <c r="AF177" s="93"/>
      <c r="AG177" s="93"/>
      <c r="AH177" s="93"/>
      <c r="AI177" s="93"/>
      <c r="AJ177" s="93"/>
      <c r="AK177" s="93"/>
      <c r="AL177" s="93"/>
      <c r="AM177" s="93"/>
      <c r="AN177" s="93"/>
      <c r="AO177" s="93"/>
      <c r="AP177" s="93"/>
      <c r="AQ177" s="93"/>
    </row>
    <row r="178" spans="13:43" ht="12.95" customHeight="1" x14ac:dyDescent="0.2">
      <c r="M178" s="91"/>
      <c r="N178" s="91"/>
      <c r="O178" s="93"/>
      <c r="P178" s="93"/>
      <c r="Q178" s="93"/>
      <c r="R178" s="93"/>
      <c r="S178" s="93"/>
      <c r="T178" s="93"/>
      <c r="U178" s="93"/>
      <c r="V178" s="93"/>
      <c r="W178" s="93"/>
      <c r="X178" s="93"/>
      <c r="Y178" s="93"/>
      <c r="Z178" s="93"/>
      <c r="AA178" s="93"/>
      <c r="AB178" s="93"/>
      <c r="AC178" s="93"/>
      <c r="AD178" s="93"/>
      <c r="AE178" s="93"/>
      <c r="AF178" s="93"/>
      <c r="AG178" s="93"/>
      <c r="AH178" s="93"/>
      <c r="AI178" s="93"/>
      <c r="AJ178" s="93"/>
      <c r="AK178" s="93"/>
      <c r="AL178" s="93"/>
      <c r="AM178" s="93"/>
      <c r="AN178" s="93"/>
      <c r="AO178" s="93"/>
      <c r="AP178" s="93"/>
      <c r="AQ178" s="93"/>
    </row>
    <row r="179" spans="13:43" ht="12.95" customHeight="1" x14ac:dyDescent="0.2">
      <c r="M179" s="91"/>
      <c r="N179" s="91"/>
      <c r="O179" s="93"/>
      <c r="P179" s="93"/>
      <c r="Q179" s="93"/>
      <c r="R179" s="93"/>
      <c r="S179" s="93"/>
      <c r="T179" s="93"/>
      <c r="U179" s="93"/>
      <c r="V179" s="93"/>
      <c r="W179" s="93"/>
      <c r="X179" s="93"/>
      <c r="Y179" s="93"/>
      <c r="Z179" s="93"/>
      <c r="AA179" s="93"/>
      <c r="AB179" s="93"/>
      <c r="AC179" s="93"/>
      <c r="AD179" s="93"/>
      <c r="AE179" s="93"/>
      <c r="AF179" s="93"/>
      <c r="AG179" s="93"/>
      <c r="AH179" s="93"/>
      <c r="AI179" s="93"/>
      <c r="AJ179" s="93"/>
      <c r="AK179" s="93"/>
      <c r="AL179" s="93"/>
      <c r="AM179" s="93"/>
      <c r="AN179" s="93"/>
      <c r="AO179" s="93"/>
      <c r="AP179" s="93"/>
      <c r="AQ179" s="93"/>
    </row>
    <row r="180" spans="13:43" ht="12.95" customHeight="1" x14ac:dyDescent="0.2">
      <c r="M180" s="91"/>
      <c r="N180" s="91"/>
      <c r="O180" s="93"/>
      <c r="P180" s="93"/>
      <c r="Q180" s="93"/>
      <c r="R180" s="93"/>
      <c r="S180" s="93"/>
      <c r="T180" s="93"/>
      <c r="U180" s="93"/>
      <c r="V180" s="93"/>
      <c r="W180" s="93"/>
      <c r="X180" s="93"/>
      <c r="Y180" s="93"/>
      <c r="Z180" s="93"/>
      <c r="AA180" s="93"/>
      <c r="AB180" s="93"/>
      <c r="AC180" s="93"/>
      <c r="AD180" s="93"/>
      <c r="AE180" s="93"/>
      <c r="AF180" s="93"/>
      <c r="AG180" s="93"/>
      <c r="AH180" s="93"/>
      <c r="AI180" s="93"/>
      <c r="AJ180" s="93"/>
      <c r="AK180" s="93"/>
      <c r="AL180" s="93"/>
      <c r="AM180" s="93"/>
      <c r="AN180" s="93"/>
      <c r="AO180" s="93"/>
      <c r="AP180" s="93"/>
      <c r="AQ180" s="93"/>
    </row>
    <row r="181" spans="13:43" ht="12.95" customHeight="1" x14ac:dyDescent="0.2">
      <c r="M181" s="91"/>
      <c r="N181" s="91"/>
      <c r="O181" s="93"/>
      <c r="P181" s="93"/>
      <c r="Q181" s="93"/>
      <c r="R181" s="93"/>
      <c r="S181" s="93"/>
      <c r="T181" s="93"/>
      <c r="U181" s="93"/>
      <c r="V181" s="93"/>
      <c r="W181" s="93"/>
      <c r="X181" s="93"/>
      <c r="Y181" s="93"/>
      <c r="Z181" s="93"/>
      <c r="AA181" s="93"/>
      <c r="AB181" s="93"/>
      <c r="AC181" s="93"/>
      <c r="AD181" s="93"/>
      <c r="AE181" s="93"/>
      <c r="AF181" s="93"/>
      <c r="AG181" s="93"/>
      <c r="AH181" s="93"/>
      <c r="AI181" s="93"/>
      <c r="AJ181" s="93"/>
      <c r="AK181" s="93"/>
      <c r="AL181" s="93"/>
      <c r="AM181" s="93"/>
      <c r="AN181" s="93"/>
      <c r="AO181" s="93"/>
      <c r="AP181" s="93"/>
      <c r="AQ181" s="93"/>
    </row>
    <row r="182" spans="13:43" ht="12.95" customHeight="1" x14ac:dyDescent="0.2">
      <c r="M182" s="91"/>
      <c r="N182" s="91"/>
      <c r="O182" s="93"/>
      <c r="P182" s="93"/>
      <c r="Q182" s="93"/>
      <c r="R182" s="93"/>
      <c r="S182" s="93"/>
      <c r="T182" s="93"/>
      <c r="U182" s="93"/>
      <c r="V182" s="93"/>
      <c r="W182" s="93"/>
      <c r="X182" s="93"/>
      <c r="Y182" s="93"/>
      <c r="Z182" s="93"/>
      <c r="AA182" s="93"/>
      <c r="AB182" s="93"/>
      <c r="AC182" s="93"/>
      <c r="AD182" s="93"/>
      <c r="AE182" s="93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</row>
    <row r="183" spans="13:43" ht="12.95" customHeight="1" x14ac:dyDescent="0.2">
      <c r="M183" s="91"/>
      <c r="N183" s="91"/>
      <c r="O183" s="93"/>
      <c r="P183" s="93"/>
      <c r="Q183" s="93"/>
      <c r="R183" s="93"/>
      <c r="S183" s="93"/>
      <c r="T183" s="93"/>
      <c r="U183" s="93"/>
      <c r="V183" s="93"/>
      <c r="W183" s="93"/>
      <c r="X183" s="93"/>
      <c r="Y183" s="93"/>
      <c r="Z183" s="93"/>
      <c r="AA183" s="93"/>
      <c r="AB183" s="93"/>
      <c r="AC183" s="93"/>
      <c r="AD183" s="93"/>
      <c r="AE183" s="93"/>
      <c r="AF183" s="93"/>
      <c r="AG183" s="93"/>
      <c r="AH183" s="93"/>
      <c r="AI183" s="93"/>
      <c r="AJ183" s="93"/>
      <c r="AK183" s="93"/>
      <c r="AL183" s="93"/>
      <c r="AM183" s="93"/>
      <c r="AN183" s="93"/>
      <c r="AO183" s="93"/>
      <c r="AP183" s="93"/>
      <c r="AQ183" s="93"/>
    </row>
    <row r="184" spans="13:43" ht="12.95" customHeight="1" x14ac:dyDescent="0.2">
      <c r="M184" s="91"/>
      <c r="N184" s="91"/>
      <c r="O184" s="93"/>
      <c r="P184" s="93"/>
      <c r="Q184" s="93"/>
      <c r="R184" s="93"/>
      <c r="S184" s="93"/>
      <c r="T184" s="93"/>
      <c r="U184" s="93"/>
      <c r="V184" s="93"/>
      <c r="W184" s="93"/>
      <c r="X184" s="93"/>
      <c r="Y184" s="93"/>
      <c r="Z184" s="93"/>
      <c r="AA184" s="93"/>
      <c r="AB184" s="93"/>
      <c r="AC184" s="93"/>
      <c r="AD184" s="93"/>
      <c r="AE184" s="93"/>
      <c r="AF184" s="93"/>
      <c r="AG184" s="93"/>
      <c r="AH184" s="93"/>
      <c r="AI184" s="93"/>
      <c r="AJ184" s="93"/>
      <c r="AK184" s="93"/>
      <c r="AL184" s="93"/>
      <c r="AM184" s="93"/>
      <c r="AN184" s="93"/>
      <c r="AO184" s="93"/>
      <c r="AP184" s="93"/>
      <c r="AQ184" s="93"/>
    </row>
    <row r="185" spans="13:43" ht="12.95" customHeight="1" x14ac:dyDescent="0.2">
      <c r="M185" s="91"/>
      <c r="N185" s="91"/>
      <c r="O185" s="93"/>
      <c r="P185" s="93"/>
      <c r="Q185" s="93"/>
      <c r="R185" s="93"/>
      <c r="S185" s="93"/>
      <c r="T185" s="93"/>
      <c r="U185" s="93"/>
      <c r="V185" s="93"/>
      <c r="W185" s="93"/>
      <c r="X185" s="93"/>
      <c r="Y185" s="93"/>
      <c r="Z185" s="93"/>
      <c r="AA185" s="93"/>
      <c r="AB185" s="93"/>
      <c r="AC185" s="93"/>
      <c r="AD185" s="93"/>
      <c r="AE185" s="93"/>
      <c r="AF185" s="93"/>
      <c r="AG185" s="93"/>
      <c r="AH185" s="93"/>
      <c r="AI185" s="93"/>
      <c r="AJ185" s="93"/>
      <c r="AK185" s="93"/>
      <c r="AL185" s="93"/>
      <c r="AM185" s="93"/>
      <c r="AN185" s="93"/>
      <c r="AO185" s="93"/>
      <c r="AP185" s="93"/>
      <c r="AQ185" s="93"/>
    </row>
    <row r="186" spans="13:43" ht="12.95" customHeight="1" x14ac:dyDescent="0.2">
      <c r="M186" s="91"/>
      <c r="N186" s="91"/>
      <c r="O186" s="93"/>
      <c r="P186" s="93"/>
      <c r="Q186" s="93"/>
      <c r="R186" s="93"/>
      <c r="S186" s="93"/>
      <c r="T186" s="93"/>
      <c r="U186" s="93"/>
      <c r="V186" s="93"/>
      <c r="W186" s="93"/>
      <c r="X186" s="93"/>
      <c r="Y186" s="93"/>
      <c r="Z186" s="93"/>
      <c r="AA186" s="93"/>
      <c r="AB186" s="93"/>
      <c r="AC186" s="93"/>
      <c r="AD186" s="93"/>
      <c r="AE186" s="93"/>
      <c r="AF186" s="93"/>
      <c r="AG186" s="93"/>
      <c r="AH186" s="93"/>
      <c r="AI186" s="93"/>
      <c r="AJ186" s="93"/>
      <c r="AK186" s="93"/>
      <c r="AL186" s="93"/>
      <c r="AM186" s="93"/>
      <c r="AN186" s="93"/>
      <c r="AO186" s="93"/>
      <c r="AP186" s="93"/>
      <c r="AQ186" s="93"/>
    </row>
    <row r="187" spans="13:43" ht="12.95" customHeight="1" x14ac:dyDescent="0.2">
      <c r="M187" s="91"/>
      <c r="N187" s="91"/>
      <c r="O187" s="93"/>
      <c r="P187" s="93"/>
      <c r="Q187" s="93"/>
      <c r="R187" s="93"/>
      <c r="S187" s="93"/>
      <c r="T187" s="93"/>
      <c r="U187" s="93"/>
      <c r="V187" s="93"/>
      <c r="W187" s="93"/>
      <c r="X187" s="93"/>
      <c r="Y187" s="93"/>
      <c r="Z187" s="93"/>
      <c r="AA187" s="93"/>
      <c r="AB187" s="93"/>
      <c r="AC187" s="93"/>
      <c r="AD187" s="93"/>
      <c r="AE187" s="93"/>
      <c r="AF187" s="93"/>
      <c r="AG187" s="93"/>
      <c r="AH187" s="93"/>
      <c r="AI187" s="93"/>
      <c r="AJ187" s="93"/>
      <c r="AK187" s="93"/>
      <c r="AL187" s="93"/>
      <c r="AM187" s="93"/>
      <c r="AN187" s="93"/>
      <c r="AO187" s="93"/>
      <c r="AP187" s="93"/>
      <c r="AQ187" s="93"/>
    </row>
    <row r="188" spans="13:43" ht="12.95" customHeight="1" x14ac:dyDescent="0.2">
      <c r="M188" s="91"/>
      <c r="N188" s="91"/>
      <c r="O188" s="93"/>
      <c r="P188" s="93"/>
      <c r="Q188" s="93"/>
      <c r="R188" s="93"/>
      <c r="S188" s="93"/>
      <c r="T188" s="93"/>
      <c r="U188" s="93"/>
      <c r="V188" s="93"/>
      <c r="W188" s="93"/>
      <c r="X188" s="93"/>
      <c r="Y188" s="93"/>
      <c r="Z188" s="93"/>
      <c r="AA188" s="93"/>
      <c r="AB188" s="93"/>
      <c r="AC188" s="93"/>
      <c r="AD188" s="93"/>
      <c r="AE188" s="93"/>
      <c r="AF188" s="93"/>
      <c r="AG188" s="93"/>
      <c r="AH188" s="93"/>
      <c r="AI188" s="93"/>
      <c r="AJ188" s="93"/>
      <c r="AK188" s="93"/>
      <c r="AL188" s="93"/>
      <c r="AM188" s="93"/>
      <c r="AN188" s="93"/>
      <c r="AO188" s="93"/>
      <c r="AP188" s="93"/>
      <c r="AQ188" s="93"/>
    </row>
    <row r="189" spans="13:43" ht="12.95" customHeight="1" x14ac:dyDescent="0.2">
      <c r="M189" s="91"/>
      <c r="N189" s="91"/>
      <c r="O189" s="93"/>
      <c r="P189" s="93"/>
      <c r="Q189" s="93"/>
      <c r="R189" s="93"/>
      <c r="S189" s="93"/>
      <c r="T189" s="93"/>
      <c r="U189" s="93"/>
      <c r="V189" s="93"/>
      <c r="W189" s="93"/>
      <c r="X189" s="93"/>
      <c r="Y189" s="93"/>
      <c r="Z189" s="93"/>
      <c r="AA189" s="93"/>
      <c r="AB189" s="93"/>
      <c r="AC189" s="93"/>
      <c r="AD189" s="93"/>
      <c r="AE189" s="93"/>
      <c r="AF189" s="93"/>
      <c r="AG189" s="93"/>
      <c r="AH189" s="93"/>
      <c r="AI189" s="93"/>
      <c r="AJ189" s="93"/>
      <c r="AK189" s="93"/>
      <c r="AL189" s="93"/>
      <c r="AM189" s="93"/>
      <c r="AN189" s="93"/>
      <c r="AO189" s="93"/>
      <c r="AP189" s="93"/>
      <c r="AQ189" s="93"/>
    </row>
    <row r="190" spans="13:43" ht="12.95" customHeight="1" x14ac:dyDescent="0.2">
      <c r="M190" s="91"/>
      <c r="N190" s="91"/>
      <c r="O190" s="93"/>
      <c r="P190" s="93"/>
      <c r="Q190" s="93"/>
      <c r="R190" s="93"/>
      <c r="S190" s="93"/>
      <c r="T190" s="93"/>
      <c r="U190" s="93"/>
      <c r="V190" s="93"/>
      <c r="W190" s="93"/>
      <c r="X190" s="93"/>
      <c r="Y190" s="93"/>
      <c r="Z190" s="93"/>
      <c r="AA190" s="93"/>
      <c r="AB190" s="93"/>
      <c r="AC190" s="93"/>
      <c r="AD190" s="93"/>
      <c r="AE190" s="93"/>
      <c r="AF190" s="93"/>
      <c r="AG190" s="93"/>
      <c r="AH190" s="93"/>
      <c r="AI190" s="93"/>
      <c r="AJ190" s="93"/>
      <c r="AK190" s="93"/>
      <c r="AL190" s="93"/>
      <c r="AM190" s="93"/>
      <c r="AN190" s="93"/>
      <c r="AO190" s="93"/>
      <c r="AP190" s="93"/>
      <c r="AQ190" s="93"/>
    </row>
    <row r="191" spans="13:43" ht="12.95" customHeight="1" x14ac:dyDescent="0.2">
      <c r="M191" s="91"/>
      <c r="N191" s="91"/>
      <c r="O191" s="93"/>
      <c r="P191" s="93"/>
      <c r="Q191" s="93"/>
      <c r="R191" s="93"/>
      <c r="S191" s="93"/>
      <c r="T191" s="93"/>
      <c r="U191" s="93"/>
      <c r="V191" s="93"/>
      <c r="W191" s="93"/>
      <c r="X191" s="93"/>
      <c r="Y191" s="93"/>
      <c r="Z191" s="93"/>
      <c r="AA191" s="93"/>
      <c r="AB191" s="93"/>
      <c r="AC191" s="93"/>
      <c r="AD191" s="93"/>
      <c r="AE191" s="93"/>
      <c r="AF191" s="93"/>
      <c r="AG191" s="93"/>
      <c r="AH191" s="93"/>
      <c r="AI191" s="93"/>
      <c r="AJ191" s="93"/>
      <c r="AK191" s="93"/>
      <c r="AL191" s="93"/>
      <c r="AM191" s="93"/>
      <c r="AN191" s="93"/>
      <c r="AO191" s="93"/>
      <c r="AP191" s="93"/>
      <c r="AQ191" s="93"/>
    </row>
    <row r="192" spans="13:43" ht="12.95" customHeight="1" x14ac:dyDescent="0.2">
      <c r="M192" s="91"/>
      <c r="N192" s="91"/>
      <c r="O192" s="93"/>
      <c r="P192" s="93"/>
      <c r="Q192" s="93"/>
      <c r="R192" s="93"/>
      <c r="S192" s="93"/>
      <c r="T192" s="93"/>
      <c r="U192" s="93"/>
      <c r="V192" s="93"/>
      <c r="W192" s="93"/>
      <c r="X192" s="93"/>
      <c r="Y192" s="93"/>
      <c r="Z192" s="93"/>
      <c r="AA192" s="93"/>
      <c r="AB192" s="93"/>
      <c r="AC192" s="93"/>
      <c r="AD192" s="93"/>
      <c r="AE192" s="93"/>
      <c r="AF192" s="93"/>
      <c r="AG192" s="93"/>
      <c r="AH192" s="93"/>
      <c r="AI192" s="93"/>
      <c r="AJ192" s="93"/>
      <c r="AK192" s="93"/>
      <c r="AL192" s="93"/>
      <c r="AM192" s="93"/>
      <c r="AN192" s="93"/>
      <c r="AO192" s="93"/>
      <c r="AP192" s="93"/>
      <c r="AQ192" s="93"/>
    </row>
    <row r="193" spans="13:43" ht="12.95" customHeight="1" x14ac:dyDescent="0.2">
      <c r="M193" s="91"/>
      <c r="N193" s="91"/>
      <c r="O193" s="93"/>
      <c r="P193" s="93"/>
      <c r="Q193" s="93"/>
      <c r="R193" s="93"/>
      <c r="S193" s="93"/>
      <c r="T193" s="93"/>
      <c r="U193" s="93"/>
      <c r="V193" s="93"/>
      <c r="W193" s="93"/>
      <c r="X193" s="93"/>
      <c r="Y193" s="93"/>
      <c r="Z193" s="93"/>
      <c r="AA193" s="93"/>
      <c r="AB193" s="93"/>
      <c r="AC193" s="93"/>
      <c r="AD193" s="93"/>
      <c r="AE193" s="93"/>
      <c r="AF193" s="93"/>
      <c r="AG193" s="93"/>
      <c r="AH193" s="93"/>
      <c r="AI193" s="93"/>
      <c r="AJ193" s="93"/>
      <c r="AK193" s="93"/>
      <c r="AL193" s="93"/>
      <c r="AM193" s="93"/>
      <c r="AN193" s="93"/>
      <c r="AO193" s="93"/>
      <c r="AP193" s="93"/>
      <c r="AQ193" s="93"/>
    </row>
    <row r="194" spans="13:43" ht="12.95" customHeight="1" x14ac:dyDescent="0.2">
      <c r="M194" s="91"/>
      <c r="N194" s="91"/>
      <c r="O194" s="93"/>
      <c r="P194" s="93"/>
      <c r="Q194" s="93"/>
      <c r="R194" s="93"/>
      <c r="S194" s="93"/>
      <c r="T194" s="93"/>
      <c r="U194" s="93"/>
      <c r="V194" s="93"/>
      <c r="W194" s="93"/>
      <c r="X194" s="93"/>
      <c r="Y194" s="93"/>
      <c r="Z194" s="93"/>
      <c r="AA194" s="93"/>
      <c r="AB194" s="93"/>
      <c r="AC194" s="93"/>
      <c r="AD194" s="93"/>
      <c r="AE194" s="93"/>
      <c r="AF194" s="93"/>
      <c r="AG194" s="93"/>
      <c r="AH194" s="93"/>
      <c r="AI194" s="93"/>
      <c r="AJ194" s="93"/>
      <c r="AK194" s="93"/>
      <c r="AL194" s="93"/>
      <c r="AM194" s="93"/>
      <c r="AN194" s="93"/>
      <c r="AO194" s="93"/>
      <c r="AP194" s="93"/>
      <c r="AQ194" s="93"/>
    </row>
    <row r="195" spans="13:43" ht="12.95" customHeight="1" x14ac:dyDescent="0.2">
      <c r="M195" s="91"/>
      <c r="N195" s="91"/>
      <c r="O195" s="93"/>
      <c r="P195" s="93"/>
      <c r="Q195" s="93"/>
      <c r="R195" s="93"/>
      <c r="S195" s="93"/>
      <c r="T195" s="93"/>
      <c r="U195" s="93"/>
      <c r="V195" s="93"/>
      <c r="W195" s="93"/>
      <c r="X195" s="93"/>
      <c r="Y195" s="93"/>
      <c r="Z195" s="93"/>
      <c r="AA195" s="93"/>
      <c r="AB195" s="93"/>
      <c r="AC195" s="93"/>
      <c r="AD195" s="93"/>
      <c r="AE195" s="93"/>
      <c r="AF195" s="93"/>
      <c r="AG195" s="93"/>
      <c r="AH195" s="93"/>
      <c r="AI195" s="93"/>
      <c r="AJ195" s="93"/>
      <c r="AK195" s="93"/>
      <c r="AL195" s="93"/>
      <c r="AM195" s="93"/>
      <c r="AN195" s="93"/>
      <c r="AO195" s="93"/>
      <c r="AP195" s="93"/>
      <c r="AQ195" s="93"/>
    </row>
    <row r="196" spans="13:43" ht="12.95" customHeight="1" x14ac:dyDescent="0.2">
      <c r="M196" s="91"/>
      <c r="N196" s="91"/>
      <c r="O196" s="93"/>
      <c r="P196" s="93"/>
      <c r="Q196" s="93"/>
      <c r="R196" s="93"/>
      <c r="S196" s="93"/>
      <c r="T196" s="93"/>
      <c r="U196" s="93"/>
      <c r="V196" s="93"/>
      <c r="W196" s="93"/>
      <c r="X196" s="93"/>
      <c r="Y196" s="93"/>
      <c r="Z196" s="93"/>
      <c r="AA196" s="93"/>
      <c r="AB196" s="93"/>
      <c r="AC196" s="93"/>
      <c r="AD196" s="93"/>
      <c r="AE196" s="93"/>
      <c r="AF196" s="93"/>
      <c r="AG196" s="93"/>
      <c r="AH196" s="93"/>
      <c r="AI196" s="93"/>
      <c r="AJ196" s="93"/>
      <c r="AK196" s="93"/>
      <c r="AL196" s="93"/>
      <c r="AM196" s="93"/>
      <c r="AN196" s="93"/>
      <c r="AO196" s="93"/>
      <c r="AP196" s="93"/>
      <c r="AQ196" s="93"/>
    </row>
    <row r="197" spans="13:43" ht="12.95" customHeight="1" x14ac:dyDescent="0.2">
      <c r="M197" s="91"/>
      <c r="N197" s="91"/>
      <c r="O197" s="93"/>
      <c r="P197" s="93"/>
      <c r="Q197" s="93"/>
      <c r="R197" s="93"/>
      <c r="S197" s="93"/>
      <c r="T197" s="93"/>
      <c r="U197" s="93"/>
      <c r="V197" s="93"/>
      <c r="W197" s="93"/>
      <c r="X197" s="93"/>
      <c r="Y197" s="93"/>
      <c r="Z197" s="93"/>
      <c r="AA197" s="93"/>
      <c r="AB197" s="93"/>
      <c r="AC197" s="93"/>
      <c r="AD197" s="93"/>
      <c r="AE197" s="93"/>
      <c r="AF197" s="93"/>
      <c r="AG197" s="93"/>
      <c r="AH197" s="93"/>
      <c r="AI197" s="93"/>
      <c r="AJ197" s="93"/>
      <c r="AK197" s="93"/>
      <c r="AL197" s="93"/>
      <c r="AM197" s="93"/>
      <c r="AN197" s="93"/>
      <c r="AO197" s="93"/>
      <c r="AP197" s="93"/>
      <c r="AQ197" s="93"/>
    </row>
    <row r="198" spans="13:43" ht="12.95" customHeight="1" x14ac:dyDescent="0.2">
      <c r="M198" s="91"/>
      <c r="N198" s="91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  <c r="AF198" s="93"/>
      <c r="AG198" s="93"/>
      <c r="AH198" s="93"/>
      <c r="AI198" s="93"/>
      <c r="AJ198" s="93"/>
      <c r="AK198" s="93"/>
      <c r="AL198" s="93"/>
      <c r="AM198" s="93"/>
      <c r="AN198" s="93"/>
      <c r="AO198" s="93"/>
      <c r="AP198" s="93"/>
      <c r="AQ198" s="93"/>
    </row>
    <row r="199" spans="13:43" ht="12.95" customHeight="1" x14ac:dyDescent="0.2">
      <c r="M199" s="91"/>
      <c r="N199" s="91"/>
      <c r="O199" s="93"/>
      <c r="P199" s="93"/>
      <c r="Q199" s="93"/>
      <c r="R199" s="93"/>
      <c r="S199" s="93"/>
      <c r="T199" s="93"/>
      <c r="U199" s="93"/>
      <c r="V199" s="93"/>
      <c r="W199" s="93"/>
      <c r="X199" s="93"/>
      <c r="Y199" s="93"/>
      <c r="Z199" s="93"/>
      <c r="AA199" s="93"/>
      <c r="AB199" s="93"/>
      <c r="AC199" s="93"/>
      <c r="AD199" s="93"/>
      <c r="AE199" s="93"/>
      <c r="AF199" s="93"/>
      <c r="AG199" s="93"/>
      <c r="AH199" s="93"/>
      <c r="AI199" s="93"/>
      <c r="AJ199" s="93"/>
      <c r="AK199" s="93"/>
      <c r="AL199" s="93"/>
      <c r="AM199" s="93"/>
      <c r="AN199" s="93"/>
      <c r="AO199" s="93"/>
      <c r="AP199" s="93"/>
      <c r="AQ199" s="93"/>
    </row>
    <row r="200" spans="13:43" ht="12.95" customHeight="1" x14ac:dyDescent="0.2">
      <c r="M200" s="91"/>
      <c r="N200" s="91"/>
      <c r="O200" s="93"/>
      <c r="P200" s="93"/>
      <c r="Q200" s="93"/>
      <c r="R200" s="93"/>
      <c r="S200" s="93"/>
      <c r="T200" s="93"/>
      <c r="U200" s="93"/>
      <c r="V200" s="93"/>
      <c r="W200" s="93"/>
      <c r="X200" s="93"/>
      <c r="Y200" s="93"/>
      <c r="Z200" s="93"/>
      <c r="AA200" s="93"/>
      <c r="AB200" s="93"/>
      <c r="AC200" s="93"/>
      <c r="AD200" s="93"/>
      <c r="AE200" s="93"/>
      <c r="AF200" s="93"/>
      <c r="AG200" s="93"/>
      <c r="AH200" s="93"/>
      <c r="AI200" s="93"/>
      <c r="AJ200" s="93"/>
      <c r="AK200" s="93"/>
      <c r="AL200" s="93"/>
      <c r="AM200" s="93"/>
      <c r="AN200" s="93"/>
      <c r="AO200" s="93"/>
      <c r="AP200" s="93"/>
      <c r="AQ200" s="93"/>
    </row>
    <row r="201" spans="13:43" ht="12.95" customHeight="1" x14ac:dyDescent="0.2">
      <c r="M201" s="91"/>
      <c r="N201" s="91"/>
      <c r="O201" s="93"/>
      <c r="P201" s="93"/>
      <c r="Q201" s="93"/>
      <c r="R201" s="93"/>
      <c r="S201" s="93"/>
      <c r="T201" s="93"/>
      <c r="U201" s="93"/>
      <c r="V201" s="93"/>
      <c r="W201" s="93"/>
      <c r="X201" s="93"/>
      <c r="Y201" s="93"/>
      <c r="Z201" s="93"/>
      <c r="AA201" s="93"/>
      <c r="AB201" s="93"/>
      <c r="AC201" s="93"/>
      <c r="AD201" s="93"/>
      <c r="AE201" s="93"/>
      <c r="AF201" s="93"/>
      <c r="AG201" s="93"/>
      <c r="AH201" s="93"/>
      <c r="AI201" s="93"/>
      <c r="AJ201" s="93"/>
      <c r="AK201" s="93"/>
      <c r="AL201" s="93"/>
      <c r="AM201" s="93"/>
      <c r="AN201" s="93"/>
      <c r="AO201" s="93"/>
      <c r="AP201" s="93"/>
      <c r="AQ201" s="93"/>
    </row>
    <row r="202" spans="13:43" ht="12.95" customHeight="1" x14ac:dyDescent="0.2">
      <c r="M202" s="91"/>
      <c r="N202" s="91"/>
      <c r="O202" s="93"/>
      <c r="P202" s="93"/>
      <c r="Q202" s="93"/>
      <c r="R202" s="93"/>
      <c r="S202" s="93"/>
      <c r="T202" s="93"/>
      <c r="U202" s="93"/>
      <c r="V202" s="93"/>
      <c r="W202" s="93"/>
      <c r="X202" s="93"/>
      <c r="Y202" s="93"/>
      <c r="Z202" s="93"/>
      <c r="AA202" s="93"/>
      <c r="AB202" s="93"/>
      <c r="AC202" s="93"/>
      <c r="AD202" s="93"/>
      <c r="AE202" s="93"/>
      <c r="AF202" s="93"/>
      <c r="AG202" s="93"/>
      <c r="AH202" s="93"/>
      <c r="AI202" s="93"/>
      <c r="AJ202" s="93"/>
      <c r="AK202" s="93"/>
      <c r="AL202" s="93"/>
      <c r="AM202" s="93"/>
      <c r="AN202" s="93"/>
      <c r="AO202" s="93"/>
      <c r="AP202" s="93"/>
      <c r="AQ202" s="93"/>
    </row>
    <row r="203" spans="13:43" ht="12.95" customHeight="1" x14ac:dyDescent="0.2">
      <c r="M203" s="91"/>
      <c r="N203" s="91"/>
      <c r="O203" s="93"/>
      <c r="P203" s="93"/>
      <c r="Q203" s="93"/>
      <c r="R203" s="93"/>
      <c r="S203" s="93"/>
      <c r="T203" s="93"/>
      <c r="U203" s="93"/>
      <c r="V203" s="93"/>
      <c r="W203" s="93"/>
      <c r="X203" s="93"/>
      <c r="Y203" s="93"/>
      <c r="Z203" s="93"/>
      <c r="AA203" s="93"/>
      <c r="AB203" s="93"/>
      <c r="AC203" s="93"/>
      <c r="AD203" s="93"/>
      <c r="AE203" s="93"/>
      <c r="AF203" s="93"/>
      <c r="AG203" s="93"/>
      <c r="AH203" s="93"/>
      <c r="AI203" s="93"/>
      <c r="AJ203" s="93"/>
      <c r="AK203" s="93"/>
      <c r="AL203" s="93"/>
      <c r="AM203" s="93"/>
      <c r="AN203" s="93"/>
      <c r="AO203" s="93"/>
      <c r="AP203" s="93"/>
      <c r="AQ203" s="93"/>
    </row>
    <row r="204" spans="13:43" ht="12.95" customHeight="1" x14ac:dyDescent="0.2">
      <c r="M204" s="91"/>
      <c r="N204" s="91"/>
      <c r="O204" s="93"/>
      <c r="P204" s="93"/>
      <c r="Q204" s="93"/>
      <c r="R204" s="93"/>
      <c r="S204" s="93"/>
      <c r="T204" s="93"/>
      <c r="U204" s="93"/>
      <c r="V204" s="93"/>
      <c r="W204" s="93"/>
      <c r="X204" s="93"/>
      <c r="Y204" s="93"/>
      <c r="Z204" s="93"/>
      <c r="AA204" s="93"/>
      <c r="AB204" s="93"/>
      <c r="AC204" s="93"/>
      <c r="AD204" s="93"/>
      <c r="AE204" s="93"/>
      <c r="AF204" s="93"/>
      <c r="AG204" s="93"/>
      <c r="AH204" s="93"/>
      <c r="AI204" s="93"/>
      <c r="AJ204" s="93"/>
      <c r="AK204" s="93"/>
      <c r="AL204" s="93"/>
      <c r="AM204" s="93"/>
      <c r="AN204" s="93"/>
      <c r="AO204" s="93"/>
      <c r="AP204" s="93"/>
      <c r="AQ204" s="93"/>
    </row>
    <row r="205" spans="13:43" ht="12.95" customHeight="1" x14ac:dyDescent="0.2">
      <c r="M205" s="91"/>
      <c r="N205" s="91"/>
      <c r="O205" s="93"/>
      <c r="P205" s="93"/>
      <c r="Q205" s="93"/>
      <c r="R205" s="93"/>
      <c r="S205" s="93"/>
      <c r="T205" s="93"/>
      <c r="U205" s="93"/>
      <c r="V205" s="93"/>
      <c r="W205" s="93"/>
      <c r="X205" s="93"/>
      <c r="Y205" s="93"/>
      <c r="Z205" s="93"/>
      <c r="AA205" s="93"/>
      <c r="AB205" s="93"/>
      <c r="AC205" s="93"/>
      <c r="AD205" s="93"/>
      <c r="AE205" s="93"/>
      <c r="AF205" s="93"/>
      <c r="AG205" s="93"/>
      <c r="AH205" s="93"/>
      <c r="AI205" s="93"/>
      <c r="AJ205" s="93"/>
      <c r="AK205" s="93"/>
      <c r="AL205" s="93"/>
      <c r="AM205" s="93"/>
      <c r="AN205" s="93"/>
      <c r="AO205" s="93"/>
      <c r="AP205" s="93"/>
      <c r="AQ205" s="93"/>
    </row>
    <row r="206" spans="13:43" ht="12.95" customHeight="1" x14ac:dyDescent="0.2">
      <c r="M206" s="91"/>
      <c r="N206" s="91"/>
      <c r="O206" s="93"/>
      <c r="P206" s="93"/>
      <c r="Q206" s="93"/>
      <c r="R206" s="93"/>
      <c r="S206" s="93"/>
      <c r="T206" s="93"/>
      <c r="U206" s="93"/>
      <c r="V206" s="93"/>
      <c r="W206" s="93"/>
      <c r="X206" s="93"/>
      <c r="Y206" s="93"/>
      <c r="Z206" s="93"/>
      <c r="AA206" s="93"/>
      <c r="AB206" s="93"/>
      <c r="AC206" s="93"/>
      <c r="AD206" s="93"/>
      <c r="AE206" s="93"/>
      <c r="AF206" s="93"/>
      <c r="AG206" s="93"/>
      <c r="AH206" s="93"/>
      <c r="AI206" s="93"/>
      <c r="AJ206" s="93"/>
      <c r="AK206" s="93"/>
      <c r="AL206" s="93"/>
      <c r="AM206" s="93"/>
      <c r="AN206" s="93"/>
      <c r="AO206" s="93"/>
      <c r="AP206" s="93"/>
      <c r="AQ206" s="93"/>
    </row>
    <row r="207" spans="13:43" ht="12.95" customHeight="1" x14ac:dyDescent="0.2">
      <c r="M207" s="91"/>
      <c r="N207" s="91"/>
      <c r="O207" s="93"/>
      <c r="P207" s="93"/>
      <c r="Q207" s="93"/>
      <c r="R207" s="93"/>
      <c r="S207" s="93"/>
      <c r="T207" s="93"/>
      <c r="U207" s="93"/>
      <c r="V207" s="93"/>
      <c r="W207" s="93"/>
      <c r="X207" s="93"/>
      <c r="Y207" s="93"/>
      <c r="Z207" s="93"/>
      <c r="AA207" s="93"/>
      <c r="AB207" s="93"/>
      <c r="AC207" s="93"/>
      <c r="AD207" s="93"/>
      <c r="AE207" s="93"/>
      <c r="AF207" s="93"/>
      <c r="AG207" s="93"/>
      <c r="AH207" s="93"/>
      <c r="AI207" s="93"/>
      <c r="AJ207" s="93"/>
      <c r="AK207" s="93"/>
      <c r="AL207" s="93"/>
      <c r="AM207" s="93"/>
      <c r="AN207" s="93"/>
      <c r="AO207" s="93"/>
      <c r="AP207" s="93"/>
      <c r="AQ207" s="93"/>
    </row>
    <row r="208" spans="13:43" ht="12.95" customHeight="1" x14ac:dyDescent="0.2">
      <c r="M208" s="91"/>
      <c r="N208" s="91"/>
      <c r="O208" s="93"/>
      <c r="P208" s="93"/>
      <c r="Q208" s="93"/>
      <c r="R208" s="93"/>
      <c r="S208" s="93"/>
      <c r="T208" s="93"/>
      <c r="U208" s="93"/>
      <c r="V208" s="93"/>
      <c r="W208" s="93"/>
      <c r="X208" s="93"/>
      <c r="Y208" s="93"/>
      <c r="Z208" s="93"/>
      <c r="AA208" s="93"/>
      <c r="AB208" s="93"/>
      <c r="AC208" s="93"/>
      <c r="AD208" s="93"/>
      <c r="AE208" s="93"/>
      <c r="AF208" s="93"/>
      <c r="AG208" s="93"/>
      <c r="AH208" s="93"/>
      <c r="AI208" s="93"/>
      <c r="AJ208" s="93"/>
      <c r="AK208" s="93"/>
      <c r="AL208" s="93"/>
      <c r="AM208" s="93"/>
      <c r="AN208" s="93"/>
      <c r="AO208" s="93"/>
      <c r="AP208" s="93"/>
      <c r="AQ208" s="93"/>
    </row>
    <row r="209" spans="13:43" ht="12.95" customHeight="1" x14ac:dyDescent="0.2">
      <c r="M209" s="91"/>
      <c r="N209" s="91"/>
      <c r="O209" s="93"/>
      <c r="P209" s="93"/>
      <c r="Q209" s="93"/>
      <c r="R209" s="93"/>
      <c r="S209" s="93"/>
      <c r="T209" s="93"/>
      <c r="U209" s="93"/>
      <c r="V209" s="93"/>
      <c r="W209" s="93"/>
      <c r="X209" s="93"/>
      <c r="Y209" s="93"/>
      <c r="Z209" s="93"/>
      <c r="AA209" s="93"/>
      <c r="AB209" s="93"/>
      <c r="AC209" s="93"/>
      <c r="AD209" s="93"/>
      <c r="AE209" s="93"/>
      <c r="AF209" s="93"/>
      <c r="AG209" s="93"/>
      <c r="AH209" s="93"/>
      <c r="AI209" s="93"/>
      <c r="AJ209" s="93"/>
      <c r="AK209" s="93"/>
      <c r="AL209" s="93"/>
      <c r="AM209" s="93"/>
      <c r="AN209" s="93"/>
      <c r="AO209" s="93"/>
      <c r="AP209" s="93"/>
      <c r="AQ209" s="93"/>
    </row>
    <row r="210" spans="13:43" ht="12.95" customHeight="1" x14ac:dyDescent="0.2">
      <c r="M210" s="91"/>
      <c r="N210" s="91"/>
      <c r="O210" s="93"/>
      <c r="P210" s="93"/>
      <c r="Q210" s="93"/>
      <c r="R210" s="93"/>
      <c r="S210" s="93"/>
      <c r="T210" s="93"/>
      <c r="U210" s="93"/>
      <c r="V210" s="93"/>
      <c r="W210" s="93"/>
      <c r="X210" s="93"/>
      <c r="Y210" s="93"/>
      <c r="Z210" s="93"/>
      <c r="AA210" s="93"/>
      <c r="AB210" s="93"/>
      <c r="AC210" s="93"/>
      <c r="AD210" s="93"/>
      <c r="AE210" s="93"/>
      <c r="AF210" s="93"/>
      <c r="AG210" s="93"/>
      <c r="AH210" s="93"/>
      <c r="AI210" s="93"/>
      <c r="AJ210" s="93"/>
      <c r="AK210" s="93"/>
      <c r="AL210" s="93"/>
      <c r="AM210" s="93"/>
      <c r="AN210" s="93"/>
      <c r="AO210" s="93"/>
      <c r="AP210" s="93"/>
      <c r="AQ210" s="93"/>
    </row>
    <row r="211" spans="13:43" ht="12.95" customHeight="1" x14ac:dyDescent="0.2">
      <c r="M211" s="91"/>
      <c r="N211" s="91"/>
      <c r="O211" s="93"/>
      <c r="P211" s="93"/>
      <c r="Q211" s="93"/>
      <c r="R211" s="93"/>
      <c r="S211" s="93"/>
      <c r="T211" s="93"/>
      <c r="U211" s="93"/>
      <c r="V211" s="93"/>
      <c r="W211" s="93"/>
      <c r="X211" s="93"/>
      <c r="Y211" s="93"/>
      <c r="Z211" s="93"/>
      <c r="AA211" s="93"/>
      <c r="AB211" s="93"/>
      <c r="AC211" s="93"/>
      <c r="AD211" s="93"/>
      <c r="AE211" s="93"/>
      <c r="AF211" s="93"/>
      <c r="AG211" s="93"/>
      <c r="AH211" s="93"/>
      <c r="AI211" s="93"/>
      <c r="AJ211" s="93"/>
      <c r="AK211" s="93"/>
      <c r="AL211" s="93"/>
      <c r="AM211" s="93"/>
      <c r="AN211" s="93"/>
      <c r="AO211" s="93"/>
      <c r="AP211" s="93"/>
      <c r="AQ211" s="93"/>
    </row>
    <row r="212" spans="13:43" ht="12.95" customHeight="1" x14ac:dyDescent="0.2">
      <c r="M212" s="91"/>
      <c r="N212" s="91"/>
      <c r="O212" s="93"/>
      <c r="P212" s="93"/>
      <c r="Q212" s="93"/>
      <c r="R212" s="93"/>
      <c r="S212" s="93"/>
      <c r="T212" s="93"/>
      <c r="U212" s="93"/>
      <c r="V212" s="93"/>
      <c r="W212" s="93"/>
      <c r="X212" s="93"/>
      <c r="Y212" s="93"/>
      <c r="Z212" s="93"/>
      <c r="AA212" s="93"/>
      <c r="AB212" s="93"/>
      <c r="AC212" s="93"/>
      <c r="AD212" s="93"/>
      <c r="AE212" s="93"/>
      <c r="AF212" s="93"/>
      <c r="AG212" s="93"/>
      <c r="AH212" s="93"/>
      <c r="AI212" s="93"/>
      <c r="AJ212" s="93"/>
      <c r="AK212" s="93"/>
      <c r="AL212" s="93"/>
      <c r="AM212" s="93"/>
      <c r="AN212" s="93"/>
      <c r="AO212" s="93"/>
      <c r="AP212" s="93"/>
      <c r="AQ212" s="93"/>
    </row>
    <row r="213" spans="13:43" ht="12.95" customHeight="1" x14ac:dyDescent="0.2">
      <c r="M213" s="91"/>
      <c r="N213" s="91"/>
      <c r="O213" s="93"/>
      <c r="P213" s="93"/>
      <c r="Q213" s="93"/>
      <c r="R213" s="93"/>
      <c r="S213" s="93"/>
      <c r="T213" s="93"/>
      <c r="U213" s="93"/>
      <c r="V213" s="93"/>
      <c r="W213" s="93"/>
      <c r="X213" s="93"/>
      <c r="Y213" s="93"/>
      <c r="Z213" s="93"/>
      <c r="AA213" s="93"/>
      <c r="AB213" s="93"/>
      <c r="AC213" s="93"/>
      <c r="AD213" s="93"/>
      <c r="AE213" s="93"/>
      <c r="AF213" s="93"/>
      <c r="AG213" s="93"/>
      <c r="AH213" s="93"/>
      <c r="AI213" s="93"/>
      <c r="AJ213" s="93"/>
      <c r="AK213" s="93"/>
      <c r="AL213" s="93"/>
      <c r="AM213" s="93"/>
      <c r="AN213" s="93"/>
      <c r="AO213" s="93"/>
      <c r="AP213" s="93"/>
      <c r="AQ213" s="93"/>
    </row>
    <row r="214" spans="13:43" ht="12.95" customHeight="1" x14ac:dyDescent="0.2">
      <c r="M214" s="91"/>
      <c r="N214" s="91"/>
      <c r="O214" s="93"/>
      <c r="P214" s="93"/>
      <c r="Q214" s="93"/>
      <c r="R214" s="93"/>
      <c r="S214" s="93"/>
      <c r="T214" s="93"/>
      <c r="U214" s="93"/>
      <c r="V214" s="93"/>
      <c r="W214" s="93"/>
      <c r="X214" s="93"/>
      <c r="Y214" s="93"/>
      <c r="Z214" s="93"/>
      <c r="AA214" s="93"/>
      <c r="AB214" s="93"/>
      <c r="AC214" s="93"/>
      <c r="AD214" s="93"/>
      <c r="AE214" s="93"/>
      <c r="AF214" s="93"/>
      <c r="AG214" s="93"/>
      <c r="AH214" s="93"/>
      <c r="AI214" s="93"/>
      <c r="AJ214" s="93"/>
      <c r="AK214" s="93"/>
      <c r="AL214" s="93"/>
      <c r="AM214" s="93"/>
      <c r="AN214" s="93"/>
      <c r="AO214" s="93"/>
      <c r="AP214" s="93"/>
      <c r="AQ214" s="93"/>
    </row>
    <row r="215" spans="13:43" ht="12.95" customHeight="1" x14ac:dyDescent="0.2">
      <c r="M215" s="91"/>
      <c r="N215" s="91"/>
      <c r="O215" s="93"/>
      <c r="P215" s="93"/>
      <c r="Q215" s="93"/>
      <c r="R215" s="93"/>
      <c r="S215" s="93"/>
      <c r="T215" s="93"/>
      <c r="U215" s="93"/>
      <c r="V215" s="93"/>
      <c r="W215" s="93"/>
      <c r="X215" s="93"/>
      <c r="Y215" s="93"/>
      <c r="Z215" s="93"/>
      <c r="AA215" s="93"/>
      <c r="AB215" s="93"/>
      <c r="AC215" s="93"/>
      <c r="AD215" s="93"/>
      <c r="AE215" s="93"/>
      <c r="AF215" s="93"/>
      <c r="AG215" s="93"/>
      <c r="AH215" s="93"/>
      <c r="AI215" s="93"/>
      <c r="AJ215" s="93"/>
      <c r="AK215" s="93"/>
      <c r="AL215" s="93"/>
      <c r="AM215" s="93"/>
      <c r="AN215" s="93"/>
      <c r="AO215" s="93"/>
      <c r="AP215" s="93"/>
      <c r="AQ215" s="93"/>
    </row>
    <row r="216" spans="13:43" ht="12.95" customHeight="1" x14ac:dyDescent="0.2">
      <c r="M216" s="91"/>
      <c r="N216" s="91"/>
      <c r="O216" s="93"/>
      <c r="P216" s="93"/>
      <c r="Q216" s="93"/>
      <c r="R216" s="93"/>
      <c r="S216" s="93"/>
      <c r="T216" s="93"/>
      <c r="U216" s="93"/>
      <c r="V216" s="93"/>
      <c r="W216" s="93"/>
      <c r="X216" s="93"/>
      <c r="Y216" s="93"/>
      <c r="Z216" s="93"/>
      <c r="AA216" s="93"/>
      <c r="AB216" s="93"/>
      <c r="AC216" s="93"/>
      <c r="AD216" s="93"/>
      <c r="AE216" s="93"/>
      <c r="AF216" s="93"/>
      <c r="AG216" s="93"/>
      <c r="AH216" s="93"/>
      <c r="AI216" s="93"/>
      <c r="AJ216" s="93"/>
      <c r="AK216" s="93"/>
      <c r="AL216" s="93"/>
      <c r="AM216" s="93"/>
      <c r="AN216" s="93"/>
      <c r="AO216" s="93"/>
      <c r="AP216" s="93"/>
      <c r="AQ216" s="93"/>
    </row>
  </sheetData>
  <mergeCells count="47">
    <mergeCell ref="C52:E52"/>
    <mergeCell ref="C26:E26"/>
    <mergeCell ref="C27:E27"/>
    <mergeCell ref="C45:C48"/>
    <mergeCell ref="D33:E33"/>
    <mergeCell ref="C39:E39"/>
    <mergeCell ref="C28:E28"/>
    <mergeCell ref="C49:E49"/>
    <mergeCell ref="D48:E48"/>
    <mergeCell ref="D46:E46"/>
    <mergeCell ref="C36:E36"/>
    <mergeCell ref="C31:C35"/>
    <mergeCell ref="C50:E50"/>
    <mergeCell ref="C30:E30"/>
    <mergeCell ref="D34:E34"/>
    <mergeCell ref="C37:E37"/>
    <mergeCell ref="D35:E35"/>
    <mergeCell ref="C13:E13"/>
    <mergeCell ref="D47:E47"/>
    <mergeCell ref="C51:E51"/>
    <mergeCell ref="C43:E43"/>
    <mergeCell ref="C44:E44"/>
    <mergeCell ref="D45:E45"/>
    <mergeCell ref="C41:E41"/>
    <mergeCell ref="C19:D21"/>
    <mergeCell ref="C22:D23"/>
    <mergeCell ref="C38:E38"/>
    <mergeCell ref="C4:E7"/>
    <mergeCell ref="C10:E10"/>
    <mergeCell ref="C11:E11"/>
    <mergeCell ref="C24:E24"/>
    <mergeCell ref="C42:E42"/>
    <mergeCell ref="C40:E40"/>
    <mergeCell ref="C8:E8"/>
    <mergeCell ref="C29:E29"/>
    <mergeCell ref="D32:E32"/>
    <mergeCell ref="C12:E12"/>
    <mergeCell ref="J1:K1"/>
    <mergeCell ref="F4:K4"/>
    <mergeCell ref="F5:K5"/>
    <mergeCell ref="C9:E9"/>
    <mergeCell ref="C25:E25"/>
    <mergeCell ref="D31:E31"/>
    <mergeCell ref="C14:D15"/>
    <mergeCell ref="C16:D18"/>
    <mergeCell ref="B2:K2"/>
    <mergeCell ref="B4:B7"/>
  </mergeCells>
  <pageMargins left="0.31496062992125984" right="0.11811023622047245" top="0.35433070866141736" bottom="0.15748031496062992" header="0.31496062992125984" footer="0.31496062992125984"/>
  <pageSetup paperSize="9" scale="8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54"/>
  <sheetViews>
    <sheetView workbookViewId="0">
      <selection activeCell="I9" sqref="I9:I33"/>
    </sheetView>
  </sheetViews>
  <sheetFormatPr defaultRowHeight="12.75" x14ac:dyDescent="0.2"/>
  <cols>
    <col min="1" max="1" width="4" customWidth="1"/>
    <col min="2" max="2" width="24.5703125" customWidth="1"/>
    <col min="5" max="5" width="7.85546875" customWidth="1"/>
    <col min="7" max="7" width="7.85546875" customWidth="1"/>
    <col min="9" max="9" width="7.85546875" customWidth="1"/>
    <col min="11" max="11" width="7.85546875" customWidth="1"/>
    <col min="13" max="13" width="7.85546875" customWidth="1"/>
    <col min="15" max="15" width="7.85546875" customWidth="1"/>
    <col min="17" max="17" width="7.28515625" customWidth="1"/>
  </cols>
  <sheetData>
    <row r="1" spans="1:28" ht="12.95" customHeight="1" x14ac:dyDescent="0.2">
      <c r="O1" s="106" t="s">
        <v>340</v>
      </c>
    </row>
    <row r="2" spans="1:28" ht="20.45" customHeight="1" x14ac:dyDescent="0.25">
      <c r="A2" s="339" t="s">
        <v>13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43"/>
    </row>
    <row r="3" spans="1:28" ht="11.25" customHeight="1" x14ac:dyDescent="0.2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43"/>
    </row>
    <row r="4" spans="1:28" ht="39.950000000000003" customHeight="1" x14ac:dyDescent="0.2">
      <c r="A4" s="340" t="s">
        <v>28</v>
      </c>
      <c r="B4" s="340" t="s">
        <v>97</v>
      </c>
      <c r="C4" s="340" t="s">
        <v>334</v>
      </c>
      <c r="D4" s="340"/>
      <c r="E4" s="263" t="s">
        <v>335</v>
      </c>
      <c r="F4" s="263"/>
      <c r="G4" s="263"/>
      <c r="H4" s="263"/>
      <c r="I4" s="263" t="s">
        <v>338</v>
      </c>
      <c r="J4" s="263"/>
      <c r="K4" s="263"/>
      <c r="L4" s="263"/>
      <c r="M4" s="263" t="s">
        <v>339</v>
      </c>
      <c r="N4" s="263"/>
      <c r="O4" s="263"/>
      <c r="P4" s="263"/>
      <c r="Q4" s="6"/>
    </row>
    <row r="5" spans="1:28" ht="17.45" customHeight="1" x14ac:dyDescent="0.2">
      <c r="A5" s="241"/>
      <c r="B5" s="340"/>
      <c r="C5" s="230">
        <v>2018</v>
      </c>
      <c r="D5" s="230">
        <v>2019</v>
      </c>
      <c r="E5" s="263">
        <v>2018</v>
      </c>
      <c r="F5" s="263"/>
      <c r="G5" s="263">
        <v>2019</v>
      </c>
      <c r="H5" s="263"/>
      <c r="I5" s="263">
        <v>2018</v>
      </c>
      <c r="J5" s="263"/>
      <c r="K5" s="263">
        <v>2019</v>
      </c>
      <c r="L5" s="263"/>
      <c r="M5" s="263">
        <v>2018</v>
      </c>
      <c r="N5" s="263"/>
      <c r="O5" s="263">
        <v>2019</v>
      </c>
      <c r="P5" s="263"/>
      <c r="Q5" s="6"/>
    </row>
    <row r="6" spans="1:28" ht="21.2" customHeight="1" x14ac:dyDescent="0.2">
      <c r="A6" s="241"/>
      <c r="B6" s="340"/>
      <c r="C6" s="230"/>
      <c r="D6" s="230"/>
      <c r="E6" s="101" t="s">
        <v>336</v>
      </c>
      <c r="F6" s="103" t="s">
        <v>337</v>
      </c>
      <c r="G6" s="101" t="s">
        <v>336</v>
      </c>
      <c r="H6" s="103" t="s">
        <v>337</v>
      </c>
      <c r="I6" s="105" t="s">
        <v>336</v>
      </c>
      <c r="J6" s="103" t="s">
        <v>337</v>
      </c>
      <c r="K6" s="105" t="s">
        <v>336</v>
      </c>
      <c r="L6" s="103" t="s">
        <v>337</v>
      </c>
      <c r="M6" s="101" t="s">
        <v>336</v>
      </c>
      <c r="N6" s="103" t="s">
        <v>337</v>
      </c>
      <c r="O6" s="101" t="s">
        <v>336</v>
      </c>
      <c r="P6" s="103" t="s">
        <v>337</v>
      </c>
      <c r="Q6" s="6"/>
    </row>
    <row r="7" spans="1:28" ht="12.2" customHeight="1" x14ac:dyDescent="0.2">
      <c r="A7" s="95" t="s">
        <v>29</v>
      </c>
      <c r="B7" s="95" t="s">
        <v>31</v>
      </c>
      <c r="C7" s="95">
        <v>1</v>
      </c>
      <c r="D7" s="95">
        <v>2</v>
      </c>
      <c r="E7" s="95">
        <v>3</v>
      </c>
      <c r="F7" s="104">
        <v>4</v>
      </c>
      <c r="G7" s="95">
        <v>5</v>
      </c>
      <c r="H7" s="104">
        <v>6</v>
      </c>
      <c r="I7" s="95">
        <v>7</v>
      </c>
      <c r="J7" s="104">
        <v>8</v>
      </c>
      <c r="K7" s="95">
        <v>9</v>
      </c>
      <c r="L7" s="104">
        <v>10</v>
      </c>
      <c r="M7" s="95">
        <v>11</v>
      </c>
      <c r="N7" s="104">
        <v>12</v>
      </c>
      <c r="O7" s="95">
        <v>13</v>
      </c>
      <c r="P7" s="104">
        <v>14</v>
      </c>
      <c r="Q7" s="6"/>
      <c r="T7" s="108"/>
    </row>
    <row r="8" spans="1:28" ht="12.2" customHeight="1" x14ac:dyDescent="0.2">
      <c r="A8" s="30">
        <v>1</v>
      </c>
      <c r="B8" s="97" t="s">
        <v>98</v>
      </c>
      <c r="C8" s="39"/>
      <c r="D8" s="39"/>
      <c r="E8" s="39"/>
      <c r="F8" s="72"/>
      <c r="G8" s="39"/>
      <c r="H8" s="72"/>
      <c r="I8" s="39"/>
      <c r="J8" s="72"/>
      <c r="K8" s="39"/>
      <c r="L8" s="72"/>
      <c r="M8" s="65"/>
      <c r="N8" s="72"/>
      <c r="O8" s="65"/>
      <c r="P8" s="72"/>
      <c r="Q8" s="107"/>
      <c r="R8" s="108"/>
      <c r="S8" s="108"/>
      <c r="T8" s="108"/>
      <c r="U8" s="108"/>
      <c r="V8" s="108"/>
      <c r="W8" s="108"/>
      <c r="X8" s="108"/>
      <c r="Y8" s="25"/>
      <c r="Z8" s="25"/>
      <c r="AA8" s="25"/>
      <c r="AB8" s="25"/>
    </row>
    <row r="9" spans="1:28" ht="12.2" customHeight="1" x14ac:dyDescent="0.2">
      <c r="A9" s="30">
        <v>2</v>
      </c>
      <c r="B9" s="97" t="s">
        <v>309</v>
      </c>
      <c r="C9" s="39">
        <v>3093</v>
      </c>
      <c r="D9" s="68">
        <v>3012</v>
      </c>
      <c r="E9" s="102">
        <v>222</v>
      </c>
      <c r="F9" s="72">
        <f t="shared" ref="F9:F33" si="0">IF(C9=0,0,E9*100/C9)</f>
        <v>7.1774975751697383</v>
      </c>
      <c r="G9" s="68">
        <v>220</v>
      </c>
      <c r="H9" s="72">
        <f t="shared" ref="H9:H33" si="1">IF(D9=0,IF(G9=0,0,100),R9)</f>
        <v>7.3041168658698536</v>
      </c>
      <c r="I9" s="39">
        <v>211</v>
      </c>
      <c r="J9" s="72">
        <f t="shared" ref="J9:J33" si="2">IF(C9=0,IF(I9=0,0,100),S9)</f>
        <v>6.8218558034270931</v>
      </c>
      <c r="K9" s="68">
        <v>316</v>
      </c>
      <c r="L9" s="72">
        <f t="shared" ref="L9:L33" si="3">IF(D9=0,IF(K9=0,0,100),T9)</f>
        <v>10.49136786188579</v>
      </c>
      <c r="M9" s="65">
        <v>433</v>
      </c>
      <c r="N9" s="72">
        <f t="shared" ref="N9:N33" si="4">IF(C9=0,0,M9*100/C9)</f>
        <v>13.999353378596831</v>
      </c>
      <c r="O9" s="65">
        <f t="shared" ref="O9:O33" si="5">G9+K9</f>
        <v>536</v>
      </c>
      <c r="P9" s="72">
        <f t="shared" ref="P9:P33" si="6">IF(D9=0,IF(O9=0,0,100),V9)</f>
        <v>17.795484727755642</v>
      </c>
      <c r="Q9" s="107">
        <f t="shared" ref="Q9:Q35" si="7">IF(C9=0,0,SUM(E9*100/C9))</f>
        <v>7.1774975751697383</v>
      </c>
      <c r="R9" s="108">
        <f t="shared" ref="R9:R35" si="8">IF(D9=0,0,SUM(G9*100/D9))</f>
        <v>7.3041168658698536</v>
      </c>
      <c r="S9" s="108">
        <f t="shared" ref="S9:S35" si="9">IF(C9=0,0,SUM(I9*100/C9))</f>
        <v>6.8218558034270931</v>
      </c>
      <c r="T9" s="108">
        <f t="shared" ref="T9:T35" si="10">IF(D9=0,0,SUM(K9*100/D9))</f>
        <v>10.49136786188579</v>
      </c>
      <c r="U9" s="108">
        <f t="shared" ref="U9:U33" si="11">IF(C9=0,0,SUM(M9*100/C9))</f>
        <v>13.999353378596831</v>
      </c>
      <c r="V9" s="108">
        <f t="shared" ref="V9:V35" si="12">IF(D9=0,0,SUM(O9*100/D9))</f>
        <v>17.795484727755642</v>
      </c>
      <c r="W9" s="108"/>
      <c r="X9" s="108"/>
      <c r="Y9" s="25"/>
      <c r="Z9" s="25"/>
      <c r="AA9" s="25"/>
      <c r="AB9" s="25"/>
    </row>
    <row r="10" spans="1:28" ht="12.2" customHeight="1" x14ac:dyDescent="0.2">
      <c r="A10" s="30">
        <v>3</v>
      </c>
      <c r="B10" s="97" t="s">
        <v>310</v>
      </c>
      <c r="C10" s="39">
        <v>1959</v>
      </c>
      <c r="D10" s="68">
        <v>1968</v>
      </c>
      <c r="E10" s="39">
        <v>78</v>
      </c>
      <c r="F10" s="72">
        <f t="shared" si="0"/>
        <v>3.9816232771822357</v>
      </c>
      <c r="G10" s="68">
        <v>89</v>
      </c>
      <c r="H10" s="72">
        <f t="shared" si="1"/>
        <v>4.5223577235772359</v>
      </c>
      <c r="I10" s="39">
        <v>95</v>
      </c>
      <c r="J10" s="72">
        <f t="shared" si="2"/>
        <v>4.8494129657988774</v>
      </c>
      <c r="K10" s="68">
        <v>82</v>
      </c>
      <c r="L10" s="72">
        <f t="shared" si="3"/>
        <v>4.166666666666667</v>
      </c>
      <c r="M10" s="65">
        <v>173</v>
      </c>
      <c r="N10" s="72">
        <f t="shared" si="4"/>
        <v>8.8310362429811136</v>
      </c>
      <c r="O10" s="65">
        <f t="shared" si="5"/>
        <v>171</v>
      </c>
      <c r="P10" s="72">
        <f t="shared" si="6"/>
        <v>8.6890243902439028</v>
      </c>
      <c r="Q10" s="107">
        <f t="shared" si="7"/>
        <v>3.9816232771822357</v>
      </c>
      <c r="R10" s="108">
        <f t="shared" si="8"/>
        <v>4.5223577235772359</v>
      </c>
      <c r="S10" s="108">
        <f t="shared" si="9"/>
        <v>4.8494129657988774</v>
      </c>
      <c r="T10" s="108">
        <f t="shared" si="10"/>
        <v>4.166666666666667</v>
      </c>
      <c r="U10" s="108">
        <f t="shared" si="11"/>
        <v>8.8310362429811136</v>
      </c>
      <c r="V10" s="108">
        <f t="shared" si="12"/>
        <v>8.6890243902439028</v>
      </c>
      <c r="W10" s="108"/>
      <c r="X10" s="108"/>
      <c r="Y10" s="25"/>
      <c r="Z10" s="25"/>
      <c r="AA10" s="25"/>
      <c r="AB10" s="25"/>
    </row>
    <row r="11" spans="1:28" ht="12.2" customHeight="1" x14ac:dyDescent="0.2">
      <c r="A11" s="30">
        <v>4</v>
      </c>
      <c r="B11" s="97" t="s">
        <v>311</v>
      </c>
      <c r="C11" s="39">
        <v>9553</v>
      </c>
      <c r="D11" s="68">
        <v>9397</v>
      </c>
      <c r="E11" s="39">
        <v>610</v>
      </c>
      <c r="F11" s="72">
        <f t="shared" si="0"/>
        <v>6.385428661153564</v>
      </c>
      <c r="G11" s="68">
        <v>730</v>
      </c>
      <c r="H11" s="72">
        <f t="shared" si="1"/>
        <v>7.7684367351282324</v>
      </c>
      <c r="I11" s="39">
        <v>365</v>
      </c>
      <c r="J11" s="72">
        <f t="shared" si="2"/>
        <v>3.8207892808541821</v>
      </c>
      <c r="K11" s="68">
        <v>489</v>
      </c>
      <c r="L11" s="72">
        <f t="shared" si="3"/>
        <v>5.2037884431201444</v>
      </c>
      <c r="M11" s="65">
        <v>975</v>
      </c>
      <c r="N11" s="72">
        <f t="shared" si="4"/>
        <v>10.206217942007747</v>
      </c>
      <c r="O11" s="65">
        <f t="shared" si="5"/>
        <v>1219</v>
      </c>
      <c r="P11" s="72">
        <f t="shared" si="6"/>
        <v>12.972225178248378</v>
      </c>
      <c r="Q11" s="107">
        <f t="shared" si="7"/>
        <v>6.385428661153564</v>
      </c>
      <c r="R11" s="108">
        <f t="shared" si="8"/>
        <v>7.7684367351282324</v>
      </c>
      <c r="S11" s="108">
        <f t="shared" si="9"/>
        <v>3.8207892808541821</v>
      </c>
      <c r="T11" s="108">
        <f t="shared" si="10"/>
        <v>5.2037884431201444</v>
      </c>
      <c r="U11" s="108">
        <f t="shared" si="11"/>
        <v>10.206217942007747</v>
      </c>
      <c r="V11" s="108">
        <f t="shared" si="12"/>
        <v>12.972225178248378</v>
      </c>
      <c r="W11" s="108"/>
      <c r="X11" s="108"/>
      <c r="Y11" s="25"/>
      <c r="Z11" s="25"/>
      <c r="AA11" s="25"/>
      <c r="AB11" s="25"/>
    </row>
    <row r="12" spans="1:28" ht="12.2" customHeight="1" x14ac:dyDescent="0.2">
      <c r="A12" s="30">
        <v>5</v>
      </c>
      <c r="B12" s="97" t="s">
        <v>312</v>
      </c>
      <c r="C12" s="39">
        <v>6026</v>
      </c>
      <c r="D12" s="68">
        <v>5600</v>
      </c>
      <c r="E12" s="39">
        <v>299</v>
      </c>
      <c r="F12" s="72">
        <f t="shared" si="0"/>
        <v>4.9618320610687023</v>
      </c>
      <c r="G12" s="68">
        <v>252</v>
      </c>
      <c r="H12" s="72">
        <f t="shared" si="1"/>
        <v>4.5</v>
      </c>
      <c r="I12" s="39">
        <v>287</v>
      </c>
      <c r="J12" s="72">
        <f t="shared" si="2"/>
        <v>4.7626949883836707</v>
      </c>
      <c r="K12" s="68">
        <v>240</v>
      </c>
      <c r="L12" s="72">
        <f t="shared" si="3"/>
        <v>4.2857142857142856</v>
      </c>
      <c r="M12" s="65">
        <v>586</v>
      </c>
      <c r="N12" s="72">
        <f t="shared" si="4"/>
        <v>9.724527049452373</v>
      </c>
      <c r="O12" s="65">
        <f t="shared" si="5"/>
        <v>492</v>
      </c>
      <c r="P12" s="72">
        <f t="shared" si="6"/>
        <v>8.7857142857142865</v>
      </c>
      <c r="Q12" s="107">
        <f t="shared" si="7"/>
        <v>4.9618320610687023</v>
      </c>
      <c r="R12" s="108">
        <f t="shared" si="8"/>
        <v>4.5</v>
      </c>
      <c r="S12" s="108">
        <f t="shared" si="9"/>
        <v>4.7626949883836707</v>
      </c>
      <c r="T12" s="108">
        <f t="shared" si="10"/>
        <v>4.2857142857142856</v>
      </c>
      <c r="U12" s="108">
        <f t="shared" si="11"/>
        <v>9.724527049452373</v>
      </c>
      <c r="V12" s="108">
        <f t="shared" si="12"/>
        <v>8.7857142857142865</v>
      </c>
      <c r="W12" s="108"/>
      <c r="X12" s="108"/>
      <c r="Y12" s="25"/>
      <c r="Z12" s="25"/>
      <c r="AA12" s="25"/>
      <c r="AB12" s="25"/>
    </row>
    <row r="13" spans="1:28" ht="12.2" customHeight="1" x14ac:dyDescent="0.2">
      <c r="A13" s="30">
        <v>6</v>
      </c>
      <c r="B13" s="97" t="s">
        <v>313</v>
      </c>
      <c r="C13" s="39">
        <v>3352</v>
      </c>
      <c r="D13" s="68">
        <v>3014</v>
      </c>
      <c r="E13" s="39">
        <v>171</v>
      </c>
      <c r="F13" s="72">
        <f t="shared" si="0"/>
        <v>5.1014319809069208</v>
      </c>
      <c r="G13" s="68">
        <v>153</v>
      </c>
      <c r="H13" s="72">
        <f t="shared" si="1"/>
        <v>5.0763105507631057</v>
      </c>
      <c r="I13" s="39">
        <v>126</v>
      </c>
      <c r="J13" s="72">
        <f t="shared" si="2"/>
        <v>3.7589498806682577</v>
      </c>
      <c r="K13" s="68">
        <v>63</v>
      </c>
      <c r="L13" s="72">
        <f t="shared" si="3"/>
        <v>2.0902455209024553</v>
      </c>
      <c r="M13" s="65">
        <v>297</v>
      </c>
      <c r="N13" s="72">
        <f t="shared" si="4"/>
        <v>8.8603818615751795</v>
      </c>
      <c r="O13" s="65">
        <f t="shared" si="5"/>
        <v>216</v>
      </c>
      <c r="P13" s="72">
        <f t="shared" si="6"/>
        <v>7.1665560716655605</v>
      </c>
      <c r="Q13" s="107">
        <f t="shared" si="7"/>
        <v>5.1014319809069208</v>
      </c>
      <c r="R13" s="108">
        <f t="shared" si="8"/>
        <v>5.0763105507631057</v>
      </c>
      <c r="S13" s="108">
        <f t="shared" si="9"/>
        <v>3.7589498806682577</v>
      </c>
      <c r="T13" s="108">
        <f t="shared" si="10"/>
        <v>2.0902455209024553</v>
      </c>
      <c r="U13" s="108">
        <f t="shared" si="11"/>
        <v>8.8603818615751795</v>
      </c>
      <c r="V13" s="108">
        <f t="shared" si="12"/>
        <v>7.1665560716655605</v>
      </c>
      <c r="W13" s="108"/>
      <c r="X13" s="108"/>
      <c r="Y13" s="25"/>
      <c r="Z13" s="25"/>
      <c r="AA13" s="25"/>
      <c r="AB13" s="25"/>
    </row>
    <row r="14" spans="1:28" ht="12.2" customHeight="1" x14ac:dyDescent="0.2">
      <c r="A14" s="30">
        <v>7</v>
      </c>
      <c r="B14" s="97" t="s">
        <v>314</v>
      </c>
      <c r="C14" s="39">
        <v>2167</v>
      </c>
      <c r="D14" s="68">
        <v>1985</v>
      </c>
      <c r="E14" s="39">
        <v>49</v>
      </c>
      <c r="F14" s="72">
        <f t="shared" si="0"/>
        <v>2.2611905860636825</v>
      </c>
      <c r="G14" s="68">
        <v>64</v>
      </c>
      <c r="H14" s="72">
        <f t="shared" si="1"/>
        <v>3.2241813602015115</v>
      </c>
      <c r="I14" s="39">
        <v>54</v>
      </c>
      <c r="J14" s="72">
        <f t="shared" si="2"/>
        <v>2.491924319335487</v>
      </c>
      <c r="K14" s="68">
        <v>42</v>
      </c>
      <c r="L14" s="72">
        <f t="shared" si="3"/>
        <v>2.1158690176322419</v>
      </c>
      <c r="M14" s="65">
        <v>103</v>
      </c>
      <c r="N14" s="72">
        <f t="shared" si="4"/>
        <v>4.753114905399169</v>
      </c>
      <c r="O14" s="65">
        <f t="shared" si="5"/>
        <v>106</v>
      </c>
      <c r="P14" s="72">
        <f t="shared" si="6"/>
        <v>5.3400503778337534</v>
      </c>
      <c r="Q14" s="107">
        <f t="shared" si="7"/>
        <v>2.2611905860636825</v>
      </c>
      <c r="R14" s="108">
        <f t="shared" si="8"/>
        <v>3.2241813602015115</v>
      </c>
      <c r="S14" s="108">
        <f t="shared" si="9"/>
        <v>2.491924319335487</v>
      </c>
      <c r="T14" s="108">
        <f t="shared" si="10"/>
        <v>2.1158690176322419</v>
      </c>
      <c r="U14" s="108">
        <f t="shared" si="11"/>
        <v>4.753114905399169</v>
      </c>
      <c r="V14" s="108">
        <f t="shared" si="12"/>
        <v>5.3400503778337534</v>
      </c>
      <c r="W14" s="108"/>
      <c r="X14" s="108"/>
      <c r="Y14" s="25"/>
      <c r="Z14" s="25"/>
      <c r="AA14" s="25"/>
      <c r="AB14" s="25"/>
    </row>
    <row r="15" spans="1:28" ht="12.2" customHeight="1" x14ac:dyDescent="0.2">
      <c r="A15" s="30">
        <v>8</v>
      </c>
      <c r="B15" s="97" t="s">
        <v>315</v>
      </c>
      <c r="C15" s="39">
        <v>4950</v>
      </c>
      <c r="D15" s="68">
        <v>4578</v>
      </c>
      <c r="E15" s="39">
        <v>280</v>
      </c>
      <c r="F15" s="72">
        <f t="shared" si="0"/>
        <v>5.6565656565656566</v>
      </c>
      <c r="G15" s="68">
        <v>278</v>
      </c>
      <c r="H15" s="72">
        <f t="shared" si="1"/>
        <v>6.0725207514198338</v>
      </c>
      <c r="I15" s="39">
        <v>142</v>
      </c>
      <c r="J15" s="72">
        <f t="shared" si="2"/>
        <v>2.8686868686868685</v>
      </c>
      <c r="K15" s="68">
        <v>120</v>
      </c>
      <c r="L15" s="72">
        <f t="shared" si="3"/>
        <v>2.6212319790301444</v>
      </c>
      <c r="M15" s="65">
        <v>422</v>
      </c>
      <c r="N15" s="72">
        <f t="shared" si="4"/>
        <v>8.525252525252526</v>
      </c>
      <c r="O15" s="65">
        <f t="shared" si="5"/>
        <v>398</v>
      </c>
      <c r="P15" s="72">
        <f t="shared" si="6"/>
        <v>8.6937527304499778</v>
      </c>
      <c r="Q15" s="107">
        <f t="shared" si="7"/>
        <v>5.6565656565656566</v>
      </c>
      <c r="R15" s="108">
        <f t="shared" si="8"/>
        <v>6.0725207514198338</v>
      </c>
      <c r="S15" s="108">
        <f t="shared" si="9"/>
        <v>2.8686868686868685</v>
      </c>
      <c r="T15" s="108">
        <f t="shared" si="10"/>
        <v>2.6212319790301444</v>
      </c>
      <c r="U15" s="108">
        <f t="shared" si="11"/>
        <v>8.525252525252526</v>
      </c>
      <c r="V15" s="108">
        <f t="shared" si="12"/>
        <v>8.6937527304499778</v>
      </c>
      <c r="W15" s="108"/>
      <c r="X15" s="108"/>
      <c r="Y15" s="25"/>
      <c r="Z15" s="25"/>
      <c r="AA15" s="25"/>
      <c r="AB15" s="25"/>
    </row>
    <row r="16" spans="1:28" ht="12.2" customHeight="1" x14ac:dyDescent="0.2">
      <c r="A16" s="30">
        <v>9</v>
      </c>
      <c r="B16" s="97" t="s">
        <v>316</v>
      </c>
      <c r="C16" s="39">
        <v>1746</v>
      </c>
      <c r="D16" s="68">
        <v>1725</v>
      </c>
      <c r="E16" s="39">
        <v>128</v>
      </c>
      <c r="F16" s="72">
        <f t="shared" si="0"/>
        <v>7.3310423825887741</v>
      </c>
      <c r="G16" s="68">
        <v>98</v>
      </c>
      <c r="H16" s="72">
        <f t="shared" si="1"/>
        <v>5.6811594202898554</v>
      </c>
      <c r="I16" s="39">
        <v>42</v>
      </c>
      <c r="J16" s="72">
        <f t="shared" si="2"/>
        <v>2.4054982817869415</v>
      </c>
      <c r="K16" s="68">
        <v>46</v>
      </c>
      <c r="L16" s="72">
        <f t="shared" si="3"/>
        <v>2.6666666666666665</v>
      </c>
      <c r="M16" s="65">
        <v>170</v>
      </c>
      <c r="N16" s="72">
        <f t="shared" si="4"/>
        <v>9.7365406643757151</v>
      </c>
      <c r="O16" s="65">
        <f t="shared" si="5"/>
        <v>144</v>
      </c>
      <c r="P16" s="72">
        <f t="shared" si="6"/>
        <v>8.3478260869565215</v>
      </c>
      <c r="Q16" s="107">
        <f t="shared" si="7"/>
        <v>7.3310423825887741</v>
      </c>
      <c r="R16" s="108">
        <f t="shared" si="8"/>
        <v>5.6811594202898554</v>
      </c>
      <c r="S16" s="108">
        <f t="shared" si="9"/>
        <v>2.4054982817869415</v>
      </c>
      <c r="T16" s="108">
        <f t="shared" si="10"/>
        <v>2.6666666666666665</v>
      </c>
      <c r="U16" s="108">
        <f t="shared" si="11"/>
        <v>9.7365406643757151</v>
      </c>
      <c r="V16" s="108">
        <f t="shared" si="12"/>
        <v>8.3478260869565215</v>
      </c>
      <c r="W16" s="108"/>
      <c r="X16" s="108"/>
      <c r="Y16" s="25"/>
      <c r="Z16" s="25"/>
      <c r="AA16" s="25"/>
      <c r="AB16" s="25"/>
    </row>
    <row r="17" spans="1:28" ht="12.2" customHeight="1" x14ac:dyDescent="0.2">
      <c r="A17" s="30">
        <v>10</v>
      </c>
      <c r="B17" s="97" t="s">
        <v>317</v>
      </c>
      <c r="C17" s="39">
        <v>4487</v>
      </c>
      <c r="D17" s="68">
        <v>3837</v>
      </c>
      <c r="E17" s="39">
        <v>271</v>
      </c>
      <c r="F17" s="72">
        <f t="shared" si="0"/>
        <v>6.0396701582349008</v>
      </c>
      <c r="G17" s="68">
        <v>387</v>
      </c>
      <c r="H17" s="72">
        <f t="shared" si="1"/>
        <v>10.086004691164973</v>
      </c>
      <c r="I17" s="39">
        <v>190</v>
      </c>
      <c r="J17" s="72">
        <f t="shared" si="2"/>
        <v>4.234455092489414</v>
      </c>
      <c r="K17" s="68">
        <v>294</v>
      </c>
      <c r="L17" s="72">
        <f t="shared" si="3"/>
        <v>7.662236121970289</v>
      </c>
      <c r="M17" s="65">
        <v>461</v>
      </c>
      <c r="N17" s="72">
        <f t="shared" si="4"/>
        <v>10.274125250724314</v>
      </c>
      <c r="O17" s="65">
        <f t="shared" si="5"/>
        <v>681</v>
      </c>
      <c r="P17" s="72">
        <f t="shared" si="6"/>
        <v>17.748240813135261</v>
      </c>
      <c r="Q17" s="107">
        <f t="shared" si="7"/>
        <v>6.0396701582349008</v>
      </c>
      <c r="R17" s="108">
        <f t="shared" si="8"/>
        <v>10.086004691164973</v>
      </c>
      <c r="S17" s="108">
        <f t="shared" si="9"/>
        <v>4.234455092489414</v>
      </c>
      <c r="T17" s="108">
        <f t="shared" si="10"/>
        <v>7.662236121970289</v>
      </c>
      <c r="U17" s="108">
        <f t="shared" si="11"/>
        <v>10.274125250724314</v>
      </c>
      <c r="V17" s="108">
        <f t="shared" si="12"/>
        <v>17.748240813135261</v>
      </c>
      <c r="W17" s="108"/>
      <c r="X17" s="108"/>
      <c r="Y17" s="25"/>
      <c r="Z17" s="25"/>
      <c r="AA17" s="25"/>
      <c r="AB17" s="25"/>
    </row>
    <row r="18" spans="1:28" ht="12.2" customHeight="1" x14ac:dyDescent="0.2">
      <c r="A18" s="30">
        <v>11</v>
      </c>
      <c r="B18" s="97" t="s">
        <v>318</v>
      </c>
      <c r="C18" s="39">
        <v>2492</v>
      </c>
      <c r="D18" s="68">
        <v>2160</v>
      </c>
      <c r="E18" s="39">
        <v>91</v>
      </c>
      <c r="F18" s="72">
        <f t="shared" si="0"/>
        <v>3.6516853932584268</v>
      </c>
      <c r="G18" s="68">
        <v>124</v>
      </c>
      <c r="H18" s="72">
        <f t="shared" si="1"/>
        <v>5.7407407407407405</v>
      </c>
      <c r="I18" s="39">
        <v>131</v>
      </c>
      <c r="J18" s="72">
        <f t="shared" si="2"/>
        <v>5.2568218298555376</v>
      </c>
      <c r="K18" s="68">
        <v>86</v>
      </c>
      <c r="L18" s="72">
        <f t="shared" si="3"/>
        <v>3.9814814814814814</v>
      </c>
      <c r="M18" s="65">
        <v>222</v>
      </c>
      <c r="N18" s="72">
        <f t="shared" si="4"/>
        <v>8.9085072231139648</v>
      </c>
      <c r="O18" s="65">
        <f t="shared" si="5"/>
        <v>210</v>
      </c>
      <c r="P18" s="72">
        <f t="shared" si="6"/>
        <v>9.7222222222222214</v>
      </c>
      <c r="Q18" s="107">
        <f t="shared" si="7"/>
        <v>3.6516853932584268</v>
      </c>
      <c r="R18" s="108">
        <f t="shared" si="8"/>
        <v>5.7407407407407405</v>
      </c>
      <c r="S18" s="108">
        <f t="shared" si="9"/>
        <v>5.2568218298555376</v>
      </c>
      <c r="T18" s="108">
        <f t="shared" si="10"/>
        <v>3.9814814814814814</v>
      </c>
      <c r="U18" s="108">
        <f t="shared" si="11"/>
        <v>8.9085072231139648</v>
      </c>
      <c r="V18" s="108">
        <f t="shared" si="12"/>
        <v>9.7222222222222214</v>
      </c>
      <c r="W18" s="108"/>
      <c r="X18" s="108"/>
      <c r="Y18" s="25"/>
      <c r="Z18" s="25"/>
      <c r="AA18" s="25"/>
      <c r="AB18" s="25"/>
    </row>
    <row r="19" spans="1:28" ht="12.2" customHeight="1" x14ac:dyDescent="0.2">
      <c r="A19" s="30">
        <v>12</v>
      </c>
      <c r="B19" s="97" t="s">
        <v>319</v>
      </c>
      <c r="C19" s="39">
        <v>2739</v>
      </c>
      <c r="D19" s="68">
        <v>2298</v>
      </c>
      <c r="E19" s="39">
        <v>102</v>
      </c>
      <c r="F19" s="72">
        <f t="shared" si="0"/>
        <v>3.7239868565169769</v>
      </c>
      <c r="G19" s="68">
        <v>55</v>
      </c>
      <c r="H19" s="72">
        <f t="shared" si="1"/>
        <v>2.3933855526544821</v>
      </c>
      <c r="I19" s="39">
        <v>71</v>
      </c>
      <c r="J19" s="72">
        <f t="shared" si="2"/>
        <v>2.5921869295363273</v>
      </c>
      <c r="K19" s="68">
        <v>66</v>
      </c>
      <c r="L19" s="72">
        <f t="shared" si="3"/>
        <v>2.8720626631853787</v>
      </c>
      <c r="M19" s="65">
        <v>173</v>
      </c>
      <c r="N19" s="72">
        <f t="shared" si="4"/>
        <v>6.3161737860533043</v>
      </c>
      <c r="O19" s="65">
        <f t="shared" si="5"/>
        <v>121</v>
      </c>
      <c r="P19" s="72">
        <f t="shared" si="6"/>
        <v>5.2654482158398608</v>
      </c>
      <c r="Q19" s="107">
        <f t="shared" si="7"/>
        <v>3.7239868565169769</v>
      </c>
      <c r="R19" s="108">
        <f t="shared" si="8"/>
        <v>2.3933855526544821</v>
      </c>
      <c r="S19" s="108">
        <f t="shared" si="9"/>
        <v>2.5921869295363273</v>
      </c>
      <c r="T19" s="108">
        <f t="shared" si="10"/>
        <v>2.8720626631853787</v>
      </c>
      <c r="U19" s="108">
        <f t="shared" si="11"/>
        <v>6.3161737860533043</v>
      </c>
      <c r="V19" s="108">
        <f t="shared" si="12"/>
        <v>5.2654482158398608</v>
      </c>
      <c r="W19" s="108"/>
      <c r="X19" s="108"/>
      <c r="Y19" s="25"/>
      <c r="Z19" s="25"/>
      <c r="AA19" s="25"/>
      <c r="AB19" s="25"/>
    </row>
    <row r="20" spans="1:28" ht="12.2" customHeight="1" x14ac:dyDescent="0.2">
      <c r="A20" s="30">
        <v>13</v>
      </c>
      <c r="B20" s="97" t="s">
        <v>320</v>
      </c>
      <c r="C20" s="39">
        <v>4163</v>
      </c>
      <c r="D20" s="68">
        <v>4134</v>
      </c>
      <c r="E20" s="39">
        <v>97</v>
      </c>
      <c r="F20" s="72">
        <f t="shared" si="0"/>
        <v>2.3300504443910643</v>
      </c>
      <c r="G20" s="68">
        <v>213</v>
      </c>
      <c r="H20" s="72">
        <f t="shared" si="1"/>
        <v>5.1523947750362842</v>
      </c>
      <c r="I20" s="39">
        <v>85</v>
      </c>
      <c r="J20" s="72">
        <f t="shared" si="2"/>
        <v>2.0417967811674274</v>
      </c>
      <c r="K20" s="68">
        <v>146</v>
      </c>
      <c r="L20" s="72">
        <f t="shared" si="3"/>
        <v>3.5316884373488149</v>
      </c>
      <c r="M20" s="65">
        <v>182</v>
      </c>
      <c r="N20" s="72">
        <f t="shared" si="4"/>
        <v>4.3718472255584917</v>
      </c>
      <c r="O20" s="65">
        <f t="shared" si="5"/>
        <v>359</v>
      </c>
      <c r="P20" s="72">
        <f t="shared" si="6"/>
        <v>8.6840832123850991</v>
      </c>
      <c r="Q20" s="107">
        <f t="shared" si="7"/>
        <v>2.3300504443910643</v>
      </c>
      <c r="R20" s="108">
        <f t="shared" si="8"/>
        <v>5.1523947750362842</v>
      </c>
      <c r="S20" s="108">
        <f t="shared" si="9"/>
        <v>2.0417967811674274</v>
      </c>
      <c r="T20" s="108">
        <f t="shared" si="10"/>
        <v>3.5316884373488149</v>
      </c>
      <c r="U20" s="108">
        <f t="shared" si="11"/>
        <v>4.3718472255584917</v>
      </c>
      <c r="V20" s="108">
        <f t="shared" si="12"/>
        <v>8.6840832123850991</v>
      </c>
      <c r="W20" s="108"/>
      <c r="X20" s="108"/>
      <c r="Y20" s="25"/>
      <c r="Z20" s="25"/>
      <c r="AA20" s="25"/>
      <c r="AB20" s="25"/>
    </row>
    <row r="21" spans="1:28" ht="12.2" customHeight="1" x14ac:dyDescent="0.2">
      <c r="A21" s="30">
        <v>14</v>
      </c>
      <c r="B21" s="97" t="s">
        <v>321</v>
      </c>
      <c r="C21" s="39">
        <v>2916</v>
      </c>
      <c r="D21" s="68">
        <v>3062</v>
      </c>
      <c r="E21" s="39">
        <v>179</v>
      </c>
      <c r="F21" s="72">
        <f t="shared" si="0"/>
        <v>6.1385459533607678</v>
      </c>
      <c r="G21" s="68">
        <v>154</v>
      </c>
      <c r="H21" s="72">
        <f t="shared" si="1"/>
        <v>5.0293925538863489</v>
      </c>
      <c r="I21" s="39">
        <v>89</v>
      </c>
      <c r="J21" s="72">
        <f t="shared" si="2"/>
        <v>3.0521262002743486</v>
      </c>
      <c r="K21" s="68">
        <v>76</v>
      </c>
      <c r="L21" s="72">
        <f t="shared" si="3"/>
        <v>2.4820378837361203</v>
      </c>
      <c r="M21" s="65">
        <v>268</v>
      </c>
      <c r="N21" s="72">
        <f t="shared" si="4"/>
        <v>9.1906721536351164</v>
      </c>
      <c r="O21" s="65">
        <f t="shared" si="5"/>
        <v>230</v>
      </c>
      <c r="P21" s="72">
        <f t="shared" si="6"/>
        <v>7.5114304376224688</v>
      </c>
      <c r="Q21" s="107">
        <f t="shared" si="7"/>
        <v>6.1385459533607678</v>
      </c>
      <c r="R21" s="108">
        <f t="shared" si="8"/>
        <v>5.0293925538863489</v>
      </c>
      <c r="S21" s="108">
        <f t="shared" si="9"/>
        <v>3.0521262002743486</v>
      </c>
      <c r="T21" s="108">
        <f t="shared" si="10"/>
        <v>2.4820378837361203</v>
      </c>
      <c r="U21" s="108">
        <f t="shared" si="11"/>
        <v>9.1906721536351164</v>
      </c>
      <c r="V21" s="108">
        <f t="shared" si="12"/>
        <v>7.5114304376224688</v>
      </c>
      <c r="W21" s="108"/>
      <c r="X21" s="108"/>
      <c r="Y21" s="25"/>
      <c r="Z21" s="25"/>
      <c r="AA21" s="25"/>
      <c r="AB21" s="25"/>
    </row>
    <row r="22" spans="1:28" ht="12.2" customHeight="1" x14ac:dyDescent="0.2">
      <c r="A22" s="30">
        <v>15</v>
      </c>
      <c r="B22" s="97" t="s">
        <v>322</v>
      </c>
      <c r="C22" s="39">
        <v>4191</v>
      </c>
      <c r="D22" s="68">
        <v>3865</v>
      </c>
      <c r="E22" s="39">
        <v>174</v>
      </c>
      <c r="F22" s="72">
        <f t="shared" si="0"/>
        <v>4.1517537580529709</v>
      </c>
      <c r="G22" s="68">
        <v>162</v>
      </c>
      <c r="H22" s="72">
        <f t="shared" si="1"/>
        <v>4.1914618369987062</v>
      </c>
      <c r="I22" s="39">
        <v>156</v>
      </c>
      <c r="J22" s="72">
        <f t="shared" si="2"/>
        <v>3.7222619899785254</v>
      </c>
      <c r="K22" s="68">
        <v>145</v>
      </c>
      <c r="L22" s="72">
        <f t="shared" si="3"/>
        <v>3.7516170763260024</v>
      </c>
      <c r="M22" s="65">
        <v>330</v>
      </c>
      <c r="N22" s="72">
        <f t="shared" si="4"/>
        <v>7.8740157480314963</v>
      </c>
      <c r="O22" s="65">
        <f t="shared" si="5"/>
        <v>307</v>
      </c>
      <c r="P22" s="72">
        <f t="shared" si="6"/>
        <v>7.9430789133247091</v>
      </c>
      <c r="Q22" s="107">
        <f t="shared" si="7"/>
        <v>4.1517537580529709</v>
      </c>
      <c r="R22" s="108">
        <f t="shared" si="8"/>
        <v>4.1914618369987062</v>
      </c>
      <c r="S22" s="108">
        <f t="shared" si="9"/>
        <v>3.7222619899785254</v>
      </c>
      <c r="T22" s="108">
        <f t="shared" si="10"/>
        <v>3.7516170763260024</v>
      </c>
      <c r="U22" s="108">
        <f t="shared" si="11"/>
        <v>7.8740157480314963</v>
      </c>
      <c r="V22" s="108">
        <f t="shared" si="12"/>
        <v>7.9430789133247091</v>
      </c>
      <c r="W22" s="108"/>
      <c r="X22" s="108"/>
      <c r="Y22" s="25"/>
      <c r="Z22" s="25"/>
      <c r="AA22" s="25"/>
      <c r="AB22" s="25"/>
    </row>
    <row r="23" spans="1:28" ht="12.2" customHeight="1" x14ac:dyDescent="0.2">
      <c r="A23" s="30">
        <v>16</v>
      </c>
      <c r="B23" s="97" t="s">
        <v>323</v>
      </c>
      <c r="C23" s="39">
        <v>4057</v>
      </c>
      <c r="D23" s="68">
        <v>3828</v>
      </c>
      <c r="E23" s="39">
        <v>79</v>
      </c>
      <c r="F23" s="72">
        <f t="shared" si="0"/>
        <v>1.9472516637909785</v>
      </c>
      <c r="G23" s="68">
        <v>87</v>
      </c>
      <c r="H23" s="72">
        <f t="shared" si="1"/>
        <v>2.2727272727272729</v>
      </c>
      <c r="I23" s="39">
        <v>81</v>
      </c>
      <c r="J23" s="72">
        <f t="shared" si="2"/>
        <v>1.9965491742666994</v>
      </c>
      <c r="K23" s="68">
        <v>96</v>
      </c>
      <c r="L23" s="72">
        <f t="shared" si="3"/>
        <v>2.5078369905956115</v>
      </c>
      <c r="M23" s="65">
        <v>160</v>
      </c>
      <c r="N23" s="72">
        <f t="shared" si="4"/>
        <v>3.9438008380576779</v>
      </c>
      <c r="O23" s="65">
        <f t="shared" si="5"/>
        <v>183</v>
      </c>
      <c r="P23" s="72">
        <f t="shared" si="6"/>
        <v>4.7805642633228844</v>
      </c>
      <c r="Q23" s="107">
        <f t="shared" si="7"/>
        <v>1.9472516637909785</v>
      </c>
      <c r="R23" s="108">
        <f t="shared" si="8"/>
        <v>2.2727272727272729</v>
      </c>
      <c r="S23" s="108">
        <f t="shared" si="9"/>
        <v>1.9965491742666994</v>
      </c>
      <c r="T23" s="108">
        <f t="shared" si="10"/>
        <v>2.5078369905956115</v>
      </c>
      <c r="U23" s="108">
        <f t="shared" si="11"/>
        <v>3.9438008380576779</v>
      </c>
      <c r="V23" s="108">
        <f t="shared" si="12"/>
        <v>4.7805642633228844</v>
      </c>
      <c r="W23" s="108"/>
      <c r="X23" s="108"/>
      <c r="Y23" s="25"/>
      <c r="Z23" s="25"/>
      <c r="AA23" s="25"/>
      <c r="AB23" s="25"/>
    </row>
    <row r="24" spans="1:28" ht="12.2" customHeight="1" x14ac:dyDescent="0.2">
      <c r="A24" s="30">
        <v>17</v>
      </c>
      <c r="B24" s="97" t="s">
        <v>324</v>
      </c>
      <c r="C24" s="39">
        <v>2186</v>
      </c>
      <c r="D24" s="68">
        <v>2062</v>
      </c>
      <c r="E24" s="39">
        <v>59</v>
      </c>
      <c r="F24" s="72">
        <f t="shared" si="0"/>
        <v>2.698993595608417</v>
      </c>
      <c r="G24" s="68">
        <v>63</v>
      </c>
      <c r="H24" s="72">
        <f t="shared" si="1"/>
        <v>3.0552861299709022</v>
      </c>
      <c r="I24" s="39">
        <v>45</v>
      </c>
      <c r="J24" s="72">
        <f t="shared" si="2"/>
        <v>2.0585544373284539</v>
      </c>
      <c r="K24" s="68">
        <v>71</v>
      </c>
      <c r="L24" s="72">
        <f t="shared" si="3"/>
        <v>3.4432589718719688</v>
      </c>
      <c r="M24" s="65">
        <v>104</v>
      </c>
      <c r="N24" s="72">
        <f t="shared" si="4"/>
        <v>4.7575480329368709</v>
      </c>
      <c r="O24" s="65">
        <f t="shared" si="5"/>
        <v>134</v>
      </c>
      <c r="P24" s="72">
        <f t="shared" si="6"/>
        <v>6.498545101842871</v>
      </c>
      <c r="Q24" s="107">
        <f t="shared" si="7"/>
        <v>2.698993595608417</v>
      </c>
      <c r="R24" s="108">
        <f t="shared" si="8"/>
        <v>3.0552861299709022</v>
      </c>
      <c r="S24" s="108">
        <f t="shared" si="9"/>
        <v>2.0585544373284539</v>
      </c>
      <c r="T24" s="108">
        <f t="shared" si="10"/>
        <v>3.4432589718719688</v>
      </c>
      <c r="U24" s="108">
        <f t="shared" si="11"/>
        <v>4.7575480329368709</v>
      </c>
      <c r="V24" s="108">
        <f t="shared" si="12"/>
        <v>6.498545101842871</v>
      </c>
      <c r="W24" s="108"/>
      <c r="X24" s="108"/>
      <c r="Y24" s="25"/>
      <c r="Z24" s="25"/>
      <c r="AA24" s="25"/>
      <c r="AB24" s="25"/>
    </row>
    <row r="25" spans="1:28" ht="12.2" customHeight="1" x14ac:dyDescent="0.2">
      <c r="A25" s="30">
        <v>18</v>
      </c>
      <c r="B25" s="97" t="s">
        <v>325</v>
      </c>
      <c r="C25" s="39">
        <v>2988</v>
      </c>
      <c r="D25" s="68">
        <v>2813</v>
      </c>
      <c r="E25" s="39">
        <v>148</v>
      </c>
      <c r="F25" s="72">
        <f t="shared" si="0"/>
        <v>4.953145917001339</v>
      </c>
      <c r="G25" s="68">
        <v>141</v>
      </c>
      <c r="H25" s="72">
        <f t="shared" si="1"/>
        <v>5.0124422324920017</v>
      </c>
      <c r="I25" s="39">
        <v>105</v>
      </c>
      <c r="J25" s="72">
        <f t="shared" si="2"/>
        <v>3.5140562248995986</v>
      </c>
      <c r="K25" s="68">
        <v>70</v>
      </c>
      <c r="L25" s="72">
        <f t="shared" si="3"/>
        <v>2.4884464984002843</v>
      </c>
      <c r="M25" s="65">
        <v>253</v>
      </c>
      <c r="N25" s="72">
        <f t="shared" si="4"/>
        <v>8.4672021419009376</v>
      </c>
      <c r="O25" s="65">
        <f t="shared" si="5"/>
        <v>211</v>
      </c>
      <c r="P25" s="72">
        <f t="shared" si="6"/>
        <v>7.500888730892286</v>
      </c>
      <c r="Q25" s="107">
        <f t="shared" si="7"/>
        <v>4.953145917001339</v>
      </c>
      <c r="R25" s="108">
        <f t="shared" si="8"/>
        <v>5.0124422324920017</v>
      </c>
      <c r="S25" s="108">
        <f t="shared" si="9"/>
        <v>3.5140562248995986</v>
      </c>
      <c r="T25" s="108">
        <f t="shared" si="10"/>
        <v>2.4884464984002843</v>
      </c>
      <c r="U25" s="108">
        <f t="shared" si="11"/>
        <v>8.4672021419009376</v>
      </c>
      <c r="V25" s="108">
        <f t="shared" si="12"/>
        <v>7.500888730892286</v>
      </c>
      <c r="W25" s="108"/>
      <c r="X25" s="108"/>
      <c r="Y25" s="25"/>
      <c r="Z25" s="25"/>
      <c r="AA25" s="25"/>
      <c r="AB25" s="25"/>
    </row>
    <row r="26" spans="1:28" ht="12.2" customHeight="1" x14ac:dyDescent="0.2">
      <c r="A26" s="30">
        <v>19</v>
      </c>
      <c r="B26" s="97" t="s">
        <v>326</v>
      </c>
      <c r="C26" s="39">
        <v>1458</v>
      </c>
      <c r="D26" s="68">
        <v>1376</v>
      </c>
      <c r="E26" s="39">
        <v>42</v>
      </c>
      <c r="F26" s="72">
        <f t="shared" si="0"/>
        <v>2.880658436213992</v>
      </c>
      <c r="G26" s="68">
        <v>46</v>
      </c>
      <c r="H26" s="72">
        <f t="shared" si="1"/>
        <v>3.3430232558139537</v>
      </c>
      <c r="I26" s="39">
        <v>37</v>
      </c>
      <c r="J26" s="72">
        <f t="shared" si="2"/>
        <v>2.5377229080932784</v>
      </c>
      <c r="K26" s="68">
        <v>29</v>
      </c>
      <c r="L26" s="72">
        <f t="shared" si="3"/>
        <v>2.1075581395348837</v>
      </c>
      <c r="M26" s="65">
        <v>79</v>
      </c>
      <c r="N26" s="72">
        <f t="shared" si="4"/>
        <v>5.4183813443072699</v>
      </c>
      <c r="O26" s="65">
        <f t="shared" si="5"/>
        <v>75</v>
      </c>
      <c r="P26" s="72">
        <f t="shared" si="6"/>
        <v>5.4505813953488369</v>
      </c>
      <c r="Q26" s="107">
        <f t="shared" si="7"/>
        <v>2.880658436213992</v>
      </c>
      <c r="R26" s="108">
        <f t="shared" si="8"/>
        <v>3.3430232558139537</v>
      </c>
      <c r="S26" s="108">
        <f t="shared" si="9"/>
        <v>2.5377229080932784</v>
      </c>
      <c r="T26" s="108">
        <f t="shared" si="10"/>
        <v>2.1075581395348837</v>
      </c>
      <c r="U26" s="108">
        <f t="shared" si="11"/>
        <v>5.4183813443072699</v>
      </c>
      <c r="V26" s="108">
        <f t="shared" si="12"/>
        <v>5.4505813953488369</v>
      </c>
      <c r="W26" s="108"/>
      <c r="X26" s="108"/>
      <c r="Y26" s="25"/>
      <c r="Z26" s="25"/>
      <c r="AA26" s="25"/>
      <c r="AB26" s="25"/>
    </row>
    <row r="27" spans="1:28" ht="12.2" customHeight="1" x14ac:dyDescent="0.2">
      <c r="A27" s="30">
        <v>20</v>
      </c>
      <c r="B27" s="97" t="s">
        <v>327</v>
      </c>
      <c r="C27" s="39">
        <v>6460</v>
      </c>
      <c r="D27" s="68">
        <v>6191</v>
      </c>
      <c r="E27" s="39">
        <v>472</v>
      </c>
      <c r="F27" s="72">
        <f t="shared" si="0"/>
        <v>7.3065015479876161</v>
      </c>
      <c r="G27" s="68">
        <v>279</v>
      </c>
      <c r="H27" s="72">
        <f t="shared" si="1"/>
        <v>4.5065417541592634</v>
      </c>
      <c r="I27" s="39">
        <v>158</v>
      </c>
      <c r="J27" s="72">
        <f t="shared" si="2"/>
        <v>2.4458204334365323</v>
      </c>
      <c r="K27" s="68">
        <v>236</v>
      </c>
      <c r="L27" s="72">
        <f t="shared" si="3"/>
        <v>3.811985139718947</v>
      </c>
      <c r="M27" s="65">
        <v>630</v>
      </c>
      <c r="N27" s="72">
        <f t="shared" si="4"/>
        <v>9.7523219814241493</v>
      </c>
      <c r="O27" s="65">
        <f t="shared" si="5"/>
        <v>515</v>
      </c>
      <c r="P27" s="72">
        <f t="shared" si="6"/>
        <v>8.3185268938782109</v>
      </c>
      <c r="Q27" s="107">
        <f t="shared" si="7"/>
        <v>7.3065015479876161</v>
      </c>
      <c r="R27" s="108">
        <f t="shared" si="8"/>
        <v>4.5065417541592634</v>
      </c>
      <c r="S27" s="108">
        <f t="shared" si="9"/>
        <v>2.4458204334365323</v>
      </c>
      <c r="T27" s="108">
        <f t="shared" si="10"/>
        <v>3.811985139718947</v>
      </c>
      <c r="U27" s="108">
        <f t="shared" si="11"/>
        <v>9.7523219814241493</v>
      </c>
      <c r="V27" s="108">
        <f t="shared" si="12"/>
        <v>8.3185268938782109</v>
      </c>
      <c r="W27" s="108"/>
      <c r="X27" s="108"/>
      <c r="Y27" s="25"/>
      <c r="Z27" s="25"/>
      <c r="AA27" s="25"/>
      <c r="AB27" s="25"/>
    </row>
    <row r="28" spans="1:28" ht="12.2" customHeight="1" x14ac:dyDescent="0.2">
      <c r="A28" s="30">
        <v>21</v>
      </c>
      <c r="B28" s="97" t="s">
        <v>328</v>
      </c>
      <c r="C28" s="39">
        <v>2501</v>
      </c>
      <c r="D28" s="68">
        <v>2671</v>
      </c>
      <c r="E28" s="39">
        <v>173</v>
      </c>
      <c r="F28" s="72">
        <f t="shared" si="0"/>
        <v>6.9172331067572967</v>
      </c>
      <c r="G28" s="68">
        <v>207</v>
      </c>
      <c r="H28" s="72">
        <f t="shared" si="1"/>
        <v>7.7499064020965927</v>
      </c>
      <c r="I28" s="39">
        <v>143</v>
      </c>
      <c r="J28" s="72">
        <f t="shared" si="2"/>
        <v>5.717712914834066</v>
      </c>
      <c r="K28" s="68">
        <v>145</v>
      </c>
      <c r="L28" s="72">
        <f t="shared" si="3"/>
        <v>5.4286783976038935</v>
      </c>
      <c r="M28" s="65">
        <v>316</v>
      </c>
      <c r="N28" s="72">
        <f t="shared" si="4"/>
        <v>12.634946021591363</v>
      </c>
      <c r="O28" s="65">
        <f t="shared" si="5"/>
        <v>352</v>
      </c>
      <c r="P28" s="72">
        <f t="shared" si="6"/>
        <v>13.178584799700486</v>
      </c>
      <c r="Q28" s="107">
        <f t="shared" si="7"/>
        <v>6.9172331067572967</v>
      </c>
      <c r="R28" s="108">
        <f t="shared" si="8"/>
        <v>7.7499064020965927</v>
      </c>
      <c r="S28" s="108">
        <f t="shared" si="9"/>
        <v>5.717712914834066</v>
      </c>
      <c r="T28" s="108">
        <f t="shared" si="10"/>
        <v>5.4286783976038935</v>
      </c>
      <c r="U28" s="108">
        <f t="shared" si="11"/>
        <v>12.634946021591363</v>
      </c>
      <c r="V28" s="108">
        <f t="shared" si="12"/>
        <v>13.178584799700486</v>
      </c>
      <c r="W28" s="108"/>
      <c r="X28" s="108"/>
      <c r="Y28" s="25"/>
      <c r="Z28" s="25"/>
      <c r="AA28" s="25"/>
      <c r="AB28" s="25"/>
    </row>
    <row r="29" spans="1:28" ht="12.2" customHeight="1" x14ac:dyDescent="0.2">
      <c r="A29" s="30">
        <v>22</v>
      </c>
      <c r="B29" s="97" t="s">
        <v>329</v>
      </c>
      <c r="C29" s="39">
        <v>2408</v>
      </c>
      <c r="D29" s="68">
        <v>2701</v>
      </c>
      <c r="E29" s="39">
        <v>117</v>
      </c>
      <c r="F29" s="72">
        <f t="shared" si="0"/>
        <v>4.8588039867109636</v>
      </c>
      <c r="G29" s="68">
        <v>154</v>
      </c>
      <c r="H29" s="72">
        <f t="shared" si="1"/>
        <v>5.7015920029618661</v>
      </c>
      <c r="I29" s="39">
        <v>80</v>
      </c>
      <c r="J29" s="72">
        <f t="shared" si="2"/>
        <v>3.3222591362126246</v>
      </c>
      <c r="K29" s="68">
        <v>77</v>
      </c>
      <c r="L29" s="72">
        <f t="shared" si="3"/>
        <v>2.850796001480933</v>
      </c>
      <c r="M29" s="65">
        <v>197</v>
      </c>
      <c r="N29" s="72">
        <f t="shared" si="4"/>
        <v>8.1810631229235877</v>
      </c>
      <c r="O29" s="65">
        <f t="shared" si="5"/>
        <v>231</v>
      </c>
      <c r="P29" s="72">
        <f t="shared" si="6"/>
        <v>8.5523880044427987</v>
      </c>
      <c r="Q29" s="107">
        <f t="shared" si="7"/>
        <v>4.8588039867109636</v>
      </c>
      <c r="R29" s="108">
        <f t="shared" si="8"/>
        <v>5.7015920029618661</v>
      </c>
      <c r="S29" s="108">
        <f t="shared" si="9"/>
        <v>3.3222591362126246</v>
      </c>
      <c r="T29" s="108">
        <f t="shared" si="10"/>
        <v>2.850796001480933</v>
      </c>
      <c r="U29" s="108">
        <f t="shared" si="11"/>
        <v>8.1810631229235877</v>
      </c>
      <c r="V29" s="108">
        <f t="shared" si="12"/>
        <v>8.5523880044427987</v>
      </c>
      <c r="W29" s="108"/>
      <c r="X29" s="108"/>
      <c r="Y29" s="25"/>
      <c r="Z29" s="25"/>
      <c r="AA29" s="25"/>
      <c r="AB29" s="25"/>
    </row>
    <row r="30" spans="1:28" ht="12.2" customHeight="1" x14ac:dyDescent="0.2">
      <c r="A30" s="30">
        <v>23</v>
      </c>
      <c r="B30" s="97" t="s">
        <v>330</v>
      </c>
      <c r="C30" s="39">
        <v>2060</v>
      </c>
      <c r="D30" s="68">
        <v>1985</v>
      </c>
      <c r="E30" s="39">
        <v>125</v>
      </c>
      <c r="F30" s="72">
        <f t="shared" si="0"/>
        <v>6.0679611650485441</v>
      </c>
      <c r="G30" s="68">
        <v>45</v>
      </c>
      <c r="H30" s="72">
        <f t="shared" si="1"/>
        <v>2.2670025188916876</v>
      </c>
      <c r="I30" s="39">
        <v>71</v>
      </c>
      <c r="J30" s="72">
        <f t="shared" si="2"/>
        <v>3.4466019417475726</v>
      </c>
      <c r="K30" s="68">
        <v>19</v>
      </c>
      <c r="L30" s="72">
        <f t="shared" si="3"/>
        <v>0.95717884130982367</v>
      </c>
      <c r="M30" s="65">
        <v>196</v>
      </c>
      <c r="N30" s="72">
        <f t="shared" si="4"/>
        <v>9.5145631067961158</v>
      </c>
      <c r="O30" s="65">
        <f t="shared" si="5"/>
        <v>64</v>
      </c>
      <c r="P30" s="72">
        <f t="shared" si="6"/>
        <v>3.2241813602015115</v>
      </c>
      <c r="Q30" s="107">
        <f t="shared" si="7"/>
        <v>6.0679611650485441</v>
      </c>
      <c r="R30" s="108">
        <f t="shared" si="8"/>
        <v>2.2670025188916876</v>
      </c>
      <c r="S30" s="108">
        <f t="shared" si="9"/>
        <v>3.4466019417475726</v>
      </c>
      <c r="T30" s="108">
        <f t="shared" si="10"/>
        <v>0.95717884130982367</v>
      </c>
      <c r="U30" s="108">
        <f t="shared" si="11"/>
        <v>9.5145631067961158</v>
      </c>
      <c r="V30" s="108">
        <f t="shared" si="12"/>
        <v>3.2241813602015115</v>
      </c>
      <c r="W30" s="108"/>
      <c r="X30" s="108"/>
      <c r="Y30" s="25"/>
      <c r="Z30" s="25"/>
      <c r="AA30" s="25"/>
      <c r="AB30" s="25"/>
    </row>
    <row r="31" spans="1:28" ht="12.2" customHeight="1" x14ac:dyDescent="0.2">
      <c r="A31" s="30">
        <v>24</v>
      </c>
      <c r="B31" s="97" t="s">
        <v>331</v>
      </c>
      <c r="C31" s="39">
        <v>1603</v>
      </c>
      <c r="D31" s="68">
        <v>1707</v>
      </c>
      <c r="E31" s="39">
        <v>69</v>
      </c>
      <c r="F31" s="72">
        <f t="shared" si="0"/>
        <v>4.3044291952588898</v>
      </c>
      <c r="G31" s="68">
        <v>89</v>
      </c>
      <c r="H31" s="72">
        <f t="shared" si="1"/>
        <v>5.2138254247217342</v>
      </c>
      <c r="I31" s="39">
        <v>68</v>
      </c>
      <c r="J31" s="72">
        <f t="shared" si="2"/>
        <v>4.2420461634435433</v>
      </c>
      <c r="K31" s="68">
        <v>56</v>
      </c>
      <c r="L31" s="72">
        <f t="shared" si="3"/>
        <v>3.2806092560046864</v>
      </c>
      <c r="M31" s="65">
        <v>137</v>
      </c>
      <c r="N31" s="72">
        <f t="shared" si="4"/>
        <v>8.5464753587024322</v>
      </c>
      <c r="O31" s="65">
        <f t="shared" si="5"/>
        <v>145</v>
      </c>
      <c r="P31" s="72">
        <f t="shared" si="6"/>
        <v>8.494434680726421</v>
      </c>
      <c r="Q31" s="107">
        <f t="shared" si="7"/>
        <v>4.3044291952588898</v>
      </c>
      <c r="R31" s="108">
        <f t="shared" si="8"/>
        <v>5.2138254247217342</v>
      </c>
      <c r="S31" s="108">
        <f t="shared" si="9"/>
        <v>4.2420461634435433</v>
      </c>
      <c r="T31" s="108">
        <f t="shared" si="10"/>
        <v>3.2806092560046864</v>
      </c>
      <c r="U31" s="108">
        <f t="shared" si="11"/>
        <v>8.5464753587024322</v>
      </c>
      <c r="V31" s="108">
        <f t="shared" si="12"/>
        <v>8.494434680726421</v>
      </c>
      <c r="W31" s="108"/>
      <c r="X31" s="108"/>
      <c r="Y31" s="25"/>
      <c r="Z31" s="25"/>
      <c r="AA31" s="25"/>
      <c r="AB31" s="25"/>
    </row>
    <row r="32" spans="1:28" ht="12.2" customHeight="1" x14ac:dyDescent="0.2">
      <c r="A32" s="30">
        <v>25</v>
      </c>
      <c r="B32" s="97" t="s">
        <v>332</v>
      </c>
      <c r="C32" s="39">
        <v>2678</v>
      </c>
      <c r="D32" s="68">
        <v>2469</v>
      </c>
      <c r="E32" s="39">
        <v>181</v>
      </c>
      <c r="F32" s="72">
        <f t="shared" si="0"/>
        <v>6.7587752053771473</v>
      </c>
      <c r="G32" s="68">
        <v>190</v>
      </c>
      <c r="H32" s="72">
        <f t="shared" si="1"/>
        <v>7.6954232482786553</v>
      </c>
      <c r="I32" s="39">
        <v>136</v>
      </c>
      <c r="J32" s="72">
        <f t="shared" si="2"/>
        <v>5.078416728902166</v>
      </c>
      <c r="K32" s="68">
        <v>90</v>
      </c>
      <c r="L32" s="72">
        <f t="shared" si="3"/>
        <v>3.6452004860267313</v>
      </c>
      <c r="M32" s="65">
        <v>317</v>
      </c>
      <c r="N32" s="72">
        <f t="shared" si="4"/>
        <v>11.837191934279312</v>
      </c>
      <c r="O32" s="65">
        <f t="shared" si="5"/>
        <v>280</v>
      </c>
      <c r="P32" s="72">
        <f t="shared" si="6"/>
        <v>11.340623734305387</v>
      </c>
      <c r="Q32" s="107">
        <f t="shared" si="7"/>
        <v>6.7587752053771473</v>
      </c>
      <c r="R32" s="108">
        <f t="shared" si="8"/>
        <v>7.6954232482786553</v>
      </c>
      <c r="S32" s="108">
        <f t="shared" si="9"/>
        <v>5.078416728902166</v>
      </c>
      <c r="T32" s="108">
        <f t="shared" si="10"/>
        <v>3.6452004860267313</v>
      </c>
      <c r="U32" s="108">
        <f t="shared" si="11"/>
        <v>11.837191934279312</v>
      </c>
      <c r="V32" s="108">
        <f t="shared" si="12"/>
        <v>11.340623734305387</v>
      </c>
      <c r="W32" s="108"/>
      <c r="X32" s="108"/>
      <c r="Y32" s="25"/>
      <c r="Z32" s="25"/>
      <c r="AA32" s="25"/>
      <c r="AB32" s="25"/>
    </row>
    <row r="33" spans="1:28" ht="12.2" customHeight="1" x14ac:dyDescent="0.2">
      <c r="A33" s="30">
        <v>26</v>
      </c>
      <c r="B33" s="97" t="s">
        <v>123</v>
      </c>
      <c r="C33" s="39">
        <v>6527</v>
      </c>
      <c r="D33" s="69">
        <v>5860</v>
      </c>
      <c r="E33" s="39">
        <v>180</v>
      </c>
      <c r="F33" s="72">
        <f t="shared" si="0"/>
        <v>2.7577753945150913</v>
      </c>
      <c r="G33" s="69">
        <v>387</v>
      </c>
      <c r="H33" s="72">
        <f t="shared" si="1"/>
        <v>6.6040955631399321</v>
      </c>
      <c r="I33" s="39">
        <v>129</v>
      </c>
      <c r="J33" s="72">
        <f t="shared" si="2"/>
        <v>1.9764056994024819</v>
      </c>
      <c r="K33" s="69">
        <v>294</v>
      </c>
      <c r="L33" s="72">
        <f t="shared" si="3"/>
        <v>5.0170648464163818</v>
      </c>
      <c r="M33" s="65">
        <v>309</v>
      </c>
      <c r="N33" s="72">
        <f t="shared" si="4"/>
        <v>4.7341810939175728</v>
      </c>
      <c r="O33" s="65">
        <f t="shared" si="5"/>
        <v>681</v>
      </c>
      <c r="P33" s="72">
        <f t="shared" si="6"/>
        <v>11.621160409556314</v>
      </c>
      <c r="Q33" s="107">
        <f t="shared" si="7"/>
        <v>2.7577753945150913</v>
      </c>
      <c r="R33" s="108">
        <f t="shared" si="8"/>
        <v>6.6040955631399321</v>
      </c>
      <c r="S33" s="108">
        <f t="shared" si="9"/>
        <v>1.9764056994024819</v>
      </c>
      <c r="T33" s="108">
        <f t="shared" si="10"/>
        <v>5.0170648464163818</v>
      </c>
      <c r="U33" s="108">
        <f t="shared" si="11"/>
        <v>4.7341810939175728</v>
      </c>
      <c r="V33" s="108">
        <f t="shared" si="12"/>
        <v>11.621160409556314</v>
      </c>
      <c r="W33" s="108"/>
      <c r="X33" s="108"/>
      <c r="Y33" s="25"/>
      <c r="Z33" s="25"/>
      <c r="AA33" s="25"/>
      <c r="AB33" s="25"/>
    </row>
    <row r="34" spans="1:28" ht="12.2" customHeight="1" x14ac:dyDescent="0.2">
      <c r="A34" s="30">
        <v>27</v>
      </c>
      <c r="B34" s="97" t="s">
        <v>124</v>
      </c>
      <c r="C34" s="39"/>
      <c r="D34" s="39"/>
      <c r="E34" s="39"/>
      <c r="F34" s="72"/>
      <c r="G34" s="39"/>
      <c r="H34" s="72"/>
      <c r="I34" s="39"/>
      <c r="J34" s="72"/>
      <c r="K34" s="39"/>
      <c r="L34" s="72"/>
      <c r="M34" s="65"/>
      <c r="N34" s="72"/>
      <c r="O34" s="65"/>
      <c r="P34" s="72"/>
      <c r="Q34" s="107">
        <f t="shared" si="7"/>
        <v>0</v>
      </c>
      <c r="R34" s="108">
        <f t="shared" si="8"/>
        <v>0</v>
      </c>
      <c r="S34" s="108">
        <f t="shared" si="9"/>
        <v>0</v>
      </c>
      <c r="T34" s="108">
        <f t="shared" si="10"/>
        <v>0</v>
      </c>
      <c r="U34" s="108"/>
      <c r="V34" s="108">
        <f t="shared" si="12"/>
        <v>0</v>
      </c>
      <c r="W34" s="108"/>
      <c r="X34" s="108"/>
      <c r="Y34" s="25"/>
      <c r="Z34" s="25"/>
      <c r="AA34" s="25"/>
      <c r="AB34" s="25"/>
    </row>
    <row r="35" spans="1:28" x14ac:dyDescent="0.2">
      <c r="A35" s="96"/>
      <c r="B35" s="98" t="s">
        <v>52</v>
      </c>
      <c r="C35" s="99">
        <v>90306</v>
      </c>
      <c r="D35" s="99">
        <f>SUM(D8:D34)</f>
        <v>84298</v>
      </c>
      <c r="E35" s="99">
        <f>SUM(E8:E34)</f>
        <v>4396</v>
      </c>
      <c r="F35" s="78">
        <f>IF(C35=0,0,E35*100/C35)</f>
        <v>4.8678936061834204</v>
      </c>
      <c r="G35" s="99">
        <f>SUM(G8:G34)</f>
        <v>4667</v>
      </c>
      <c r="H35" s="78">
        <f>IF(C35=0,IF(G35=0,0,100),R35)</f>
        <v>5.5363116562670527</v>
      </c>
      <c r="I35" s="99">
        <f>SUM(I8:I34)</f>
        <v>3097</v>
      </c>
      <c r="J35" s="78">
        <f>IF(C35=0,0,SUM(I35*100/C35))</f>
        <v>3.4294509777866367</v>
      </c>
      <c r="K35" s="99">
        <f>SUM(K8:K34)</f>
        <v>3394</v>
      </c>
      <c r="L35" s="78">
        <f>IF(C35=0,IF(K35=0,0,100),T35)</f>
        <v>4.0261927922370635</v>
      </c>
      <c r="M35" s="99">
        <f>SUM(M8:M34)</f>
        <v>7493</v>
      </c>
      <c r="N35" s="78">
        <f>IF(C35=0,0,M35*100/C35)</f>
        <v>8.297344583970057</v>
      </c>
      <c r="O35" s="99">
        <f>SUM(O8:O34)</f>
        <v>8061</v>
      </c>
      <c r="P35" s="78">
        <f>IF(C35=0,IF(O35=0,0,100),V35)</f>
        <v>9.5625044485041162</v>
      </c>
      <c r="Q35" s="111">
        <f t="shared" si="7"/>
        <v>4.8678936061834204</v>
      </c>
      <c r="R35" s="109">
        <f t="shared" si="8"/>
        <v>5.5363116562670527</v>
      </c>
      <c r="S35" s="109">
        <f t="shared" si="9"/>
        <v>3.4294509777866367</v>
      </c>
      <c r="T35" s="109">
        <f t="shared" si="10"/>
        <v>4.0261927922370635</v>
      </c>
      <c r="U35" s="109">
        <f>M35*100</f>
        <v>749300</v>
      </c>
      <c r="V35" s="108">
        <f t="shared" si="12"/>
        <v>9.5625044485041162</v>
      </c>
      <c r="W35" s="109"/>
      <c r="X35" s="109"/>
      <c r="Y35" s="110"/>
      <c r="Z35" s="110"/>
      <c r="AA35" s="110"/>
      <c r="AB35" s="110"/>
    </row>
    <row r="36" spans="1:28" ht="12.95" customHeight="1" x14ac:dyDescent="0.2">
      <c r="A36" s="2"/>
      <c r="B36" s="2"/>
      <c r="C36" s="100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108"/>
      <c r="R36" s="108"/>
      <c r="S36" s="108"/>
      <c r="T36" s="108"/>
      <c r="U36" s="108"/>
      <c r="V36" s="108"/>
      <c r="W36" s="108"/>
      <c r="X36" s="108"/>
      <c r="Y36" s="25"/>
      <c r="Z36" s="25"/>
      <c r="AA36" s="25"/>
      <c r="AB36" s="25"/>
    </row>
    <row r="37" spans="1:28" ht="12.95" customHeight="1" x14ac:dyDescent="0.2">
      <c r="B37" s="25" t="s">
        <v>333</v>
      </c>
      <c r="Q37" s="108"/>
      <c r="R37" s="108"/>
      <c r="S37" s="108"/>
      <c r="T37" s="108"/>
      <c r="U37" s="108"/>
      <c r="V37" s="108"/>
      <c r="W37" s="108"/>
      <c r="X37" s="108"/>
      <c r="Y37" s="25"/>
      <c r="Z37" s="25"/>
      <c r="AA37" s="25"/>
      <c r="AB37" s="25"/>
    </row>
    <row r="38" spans="1:28" ht="12.95" customHeight="1" x14ac:dyDescent="0.2">
      <c r="Q38" s="108"/>
      <c r="R38" s="108"/>
      <c r="S38" s="108"/>
      <c r="T38" s="108"/>
      <c r="U38" s="108"/>
      <c r="V38" s="108"/>
      <c r="W38" s="108"/>
      <c r="X38" s="108"/>
      <c r="Y38" s="25"/>
      <c r="Z38" s="25"/>
      <c r="AA38" s="25"/>
      <c r="AB38" s="25"/>
    </row>
    <row r="39" spans="1:28" ht="12.95" customHeight="1" x14ac:dyDescent="0.2">
      <c r="Q39" s="108"/>
      <c r="R39" s="108"/>
      <c r="S39" s="108"/>
      <c r="T39" s="108"/>
      <c r="U39" s="108"/>
      <c r="V39" s="108"/>
      <c r="W39" s="108"/>
      <c r="X39" s="108"/>
      <c r="Y39" s="25"/>
      <c r="Z39" s="25"/>
      <c r="AA39" s="25"/>
      <c r="AB39" s="25"/>
    </row>
    <row r="40" spans="1:28" ht="12.95" customHeight="1" x14ac:dyDescent="0.2">
      <c r="Q40" s="108"/>
      <c r="R40" s="108"/>
      <c r="S40" s="108"/>
      <c r="T40" s="108"/>
      <c r="U40" s="108"/>
      <c r="V40" s="108"/>
      <c r="W40" s="108"/>
      <c r="X40" s="108"/>
      <c r="Y40" s="25"/>
      <c r="Z40" s="25"/>
      <c r="AA40" s="25"/>
      <c r="AB40" s="25"/>
    </row>
    <row r="41" spans="1:28" ht="12.95" customHeight="1" x14ac:dyDescent="0.2">
      <c r="Q41" s="108"/>
      <c r="R41" s="108"/>
      <c r="S41" s="108"/>
      <c r="T41" s="108"/>
      <c r="U41" s="108"/>
      <c r="V41" s="108"/>
      <c r="W41" s="108"/>
      <c r="X41" s="108"/>
    </row>
    <row r="42" spans="1:28" ht="12.95" customHeight="1" x14ac:dyDescent="0.2">
      <c r="Q42" s="108"/>
      <c r="R42" s="108"/>
      <c r="S42" s="108"/>
      <c r="T42" s="108"/>
      <c r="U42" s="108"/>
      <c r="V42" s="108"/>
      <c r="W42" s="108"/>
      <c r="X42" s="108"/>
    </row>
    <row r="43" spans="1:28" ht="12.95" customHeight="1" x14ac:dyDescent="0.2">
      <c r="Q43" s="108"/>
      <c r="R43" s="108"/>
      <c r="S43" s="108"/>
      <c r="T43" s="108"/>
      <c r="U43" s="108"/>
      <c r="V43" s="108"/>
      <c r="W43" s="108"/>
      <c r="X43" s="108"/>
    </row>
    <row r="44" spans="1:28" ht="12.95" customHeight="1" x14ac:dyDescent="0.2">
      <c r="Q44" s="108"/>
      <c r="R44" s="108"/>
      <c r="S44" s="108"/>
      <c r="T44" s="108"/>
      <c r="U44" s="108"/>
      <c r="V44" s="108"/>
      <c r="W44" s="108"/>
      <c r="X44" s="108"/>
    </row>
    <row r="45" spans="1:28" ht="12.95" customHeight="1" x14ac:dyDescent="0.2">
      <c r="Q45" s="108"/>
      <c r="R45" s="108"/>
      <c r="S45" s="108"/>
      <c r="T45" s="108"/>
      <c r="U45" s="108"/>
      <c r="V45" s="108"/>
      <c r="W45" s="108"/>
      <c r="X45" s="108"/>
    </row>
    <row r="46" spans="1:28" ht="12.95" customHeight="1" x14ac:dyDescent="0.2">
      <c r="Q46" s="108"/>
      <c r="R46" s="108"/>
      <c r="S46" s="108"/>
      <c r="T46" s="108"/>
      <c r="U46" s="108"/>
      <c r="V46" s="108"/>
      <c r="W46" s="108"/>
      <c r="X46" s="108"/>
    </row>
    <row r="47" spans="1:28" ht="12.95" customHeight="1" x14ac:dyDescent="0.2">
      <c r="Q47" s="108"/>
      <c r="R47" s="108"/>
      <c r="S47" s="108"/>
      <c r="T47" s="108"/>
      <c r="U47" s="108"/>
      <c r="V47" s="108"/>
      <c r="W47" s="108"/>
      <c r="X47" s="108"/>
    </row>
    <row r="48" spans="1:28" ht="12.95" customHeight="1" x14ac:dyDescent="0.2">
      <c r="Q48" s="108"/>
      <c r="R48" s="108"/>
      <c r="S48" s="108"/>
      <c r="T48" s="108"/>
      <c r="U48" s="108"/>
      <c r="V48" s="108"/>
      <c r="W48" s="108"/>
      <c r="X48" s="108"/>
    </row>
    <row r="49" spans="17:24" ht="12.95" customHeight="1" x14ac:dyDescent="0.2">
      <c r="Q49" s="108"/>
      <c r="R49" s="108"/>
      <c r="S49" s="108"/>
      <c r="T49" s="108"/>
      <c r="U49" s="108"/>
      <c r="V49" s="108"/>
      <c r="W49" s="108"/>
      <c r="X49" s="108"/>
    </row>
    <row r="50" spans="17:24" ht="12.95" customHeight="1" x14ac:dyDescent="0.2">
      <c r="Q50" s="108"/>
      <c r="R50" s="108"/>
      <c r="S50" s="108"/>
      <c r="T50" s="108"/>
      <c r="U50" s="108"/>
      <c r="V50" s="108"/>
      <c r="W50" s="108"/>
      <c r="X50" s="108"/>
    </row>
    <row r="51" spans="17:24" ht="12.95" customHeight="1" x14ac:dyDescent="0.2">
      <c r="Q51" s="108"/>
      <c r="R51" s="108"/>
      <c r="S51" s="108"/>
      <c r="T51" s="108"/>
      <c r="U51" s="108"/>
      <c r="V51" s="108"/>
      <c r="W51" s="108"/>
      <c r="X51" s="108"/>
    </row>
    <row r="52" spans="17:24" ht="12.95" customHeight="1" x14ac:dyDescent="0.2">
      <c r="Q52" s="108"/>
      <c r="R52" s="108"/>
      <c r="S52" s="108"/>
      <c r="T52" s="108"/>
      <c r="U52" s="108"/>
      <c r="V52" s="108"/>
      <c r="W52" s="108"/>
      <c r="X52" s="108"/>
    </row>
    <row r="53" spans="17:24" ht="12.95" customHeight="1" x14ac:dyDescent="0.2">
      <c r="Q53" s="108"/>
      <c r="R53" s="108"/>
      <c r="S53" s="108"/>
      <c r="T53" s="108"/>
      <c r="U53" s="108"/>
      <c r="V53" s="108"/>
      <c r="W53" s="108"/>
      <c r="X53" s="108"/>
    </row>
    <row r="54" spans="17:24" ht="12.95" customHeight="1" x14ac:dyDescent="0.2">
      <c r="Q54" s="108"/>
      <c r="R54" s="108"/>
      <c r="S54" s="108"/>
      <c r="T54" s="108"/>
      <c r="U54" s="108"/>
      <c r="V54" s="108"/>
      <c r="W54" s="108"/>
      <c r="X54" s="108"/>
    </row>
    <row r="55" spans="17:24" ht="12.95" customHeight="1" x14ac:dyDescent="0.2">
      <c r="Q55" s="108"/>
      <c r="R55" s="108"/>
      <c r="S55" s="108"/>
      <c r="T55" s="108"/>
      <c r="U55" s="108"/>
      <c r="V55" s="108"/>
      <c r="W55" s="108"/>
      <c r="X55" s="108"/>
    </row>
    <row r="56" spans="17:24" ht="12.95" customHeight="1" x14ac:dyDescent="0.2">
      <c r="Q56" s="108"/>
      <c r="R56" s="108"/>
      <c r="S56" s="108"/>
      <c r="T56" s="108"/>
      <c r="U56" s="108"/>
      <c r="V56" s="108"/>
      <c r="W56" s="108"/>
      <c r="X56" s="108"/>
    </row>
    <row r="57" spans="17:24" ht="12.95" customHeight="1" x14ac:dyDescent="0.2">
      <c r="Q57" s="108"/>
      <c r="R57" s="108"/>
      <c r="S57" s="108"/>
      <c r="T57" s="108"/>
      <c r="U57" s="108"/>
      <c r="V57" s="108"/>
      <c r="W57" s="108"/>
      <c r="X57" s="108"/>
    </row>
    <row r="58" spans="17:24" ht="12.95" customHeight="1" x14ac:dyDescent="0.2">
      <c r="Q58" s="108"/>
      <c r="R58" s="108"/>
      <c r="S58" s="108"/>
      <c r="T58" s="108"/>
      <c r="U58" s="108"/>
      <c r="V58" s="108"/>
      <c r="W58" s="108"/>
      <c r="X58" s="108"/>
    </row>
    <row r="59" spans="17:24" ht="12.95" customHeight="1" x14ac:dyDescent="0.2">
      <c r="Q59" s="108"/>
      <c r="R59" s="108"/>
      <c r="S59" s="108"/>
      <c r="T59" s="108"/>
      <c r="U59" s="108"/>
      <c r="V59" s="108"/>
      <c r="W59" s="108"/>
      <c r="X59" s="108"/>
    </row>
    <row r="60" spans="17:24" ht="12.95" customHeight="1" x14ac:dyDescent="0.2">
      <c r="Q60" s="108"/>
      <c r="R60" s="108"/>
      <c r="S60" s="108"/>
      <c r="T60" s="108"/>
      <c r="U60" s="108"/>
      <c r="V60" s="108"/>
      <c r="W60" s="108"/>
      <c r="X60" s="108"/>
    </row>
    <row r="61" spans="17:24" ht="12.95" customHeight="1" x14ac:dyDescent="0.2">
      <c r="Q61" s="108"/>
      <c r="R61" s="108"/>
      <c r="S61" s="108"/>
      <c r="T61" s="108"/>
      <c r="U61" s="108"/>
      <c r="V61" s="108"/>
      <c r="W61" s="108"/>
      <c r="X61" s="108"/>
    </row>
    <row r="62" spans="17:24" ht="12.95" customHeight="1" x14ac:dyDescent="0.2">
      <c r="Q62" s="108"/>
      <c r="R62" s="108"/>
      <c r="S62" s="108"/>
      <c r="T62" s="108"/>
      <c r="U62" s="108"/>
      <c r="V62" s="108"/>
      <c r="W62" s="108"/>
      <c r="X62" s="108"/>
    </row>
    <row r="63" spans="17:24" ht="12.95" customHeight="1" x14ac:dyDescent="0.2">
      <c r="Q63" s="108"/>
      <c r="R63" s="108"/>
      <c r="S63" s="108"/>
      <c r="T63" s="108"/>
      <c r="U63" s="108"/>
      <c r="V63" s="108"/>
      <c r="W63" s="108"/>
      <c r="X63" s="108"/>
    </row>
    <row r="64" spans="17:24" ht="12.95" customHeight="1" x14ac:dyDescent="0.2">
      <c r="Q64" s="108"/>
      <c r="R64" s="108"/>
      <c r="S64" s="108"/>
      <c r="T64" s="108"/>
      <c r="U64" s="108"/>
      <c r="V64" s="108"/>
      <c r="W64" s="108"/>
      <c r="X64" s="108"/>
    </row>
    <row r="65" spans="17:24" ht="12.95" customHeight="1" x14ac:dyDescent="0.2">
      <c r="Q65" s="108"/>
      <c r="R65" s="108"/>
      <c r="S65" s="108"/>
      <c r="T65" s="108"/>
      <c r="U65" s="108"/>
      <c r="V65" s="108"/>
      <c r="W65" s="108"/>
      <c r="X65" s="108"/>
    </row>
    <row r="66" spans="17:24" ht="12.95" customHeight="1" x14ac:dyDescent="0.2">
      <c r="Q66" s="108"/>
      <c r="R66" s="108"/>
      <c r="S66" s="108"/>
      <c r="T66" s="108"/>
      <c r="U66" s="108"/>
      <c r="V66" s="108"/>
      <c r="W66" s="108"/>
      <c r="X66" s="108"/>
    </row>
    <row r="67" spans="17:24" ht="12.95" customHeight="1" x14ac:dyDescent="0.2">
      <c r="Q67" s="108"/>
      <c r="R67" s="108"/>
      <c r="S67" s="108"/>
      <c r="T67" s="108"/>
      <c r="U67" s="108"/>
      <c r="V67" s="108"/>
      <c r="W67" s="108"/>
      <c r="X67" s="108"/>
    </row>
    <row r="68" spans="17:24" ht="12.95" customHeight="1" x14ac:dyDescent="0.2">
      <c r="Q68" s="108"/>
      <c r="R68" s="108"/>
      <c r="S68" s="108"/>
      <c r="T68" s="108"/>
      <c r="U68" s="108"/>
      <c r="V68" s="108"/>
      <c r="W68" s="108"/>
      <c r="X68" s="108"/>
    </row>
    <row r="69" spans="17:24" ht="12.95" customHeight="1" x14ac:dyDescent="0.2">
      <c r="Q69" s="108"/>
      <c r="R69" s="108"/>
      <c r="S69" s="108"/>
      <c r="T69" s="108"/>
      <c r="U69" s="108"/>
      <c r="V69" s="108"/>
      <c r="W69" s="108"/>
      <c r="X69" s="108"/>
    </row>
    <row r="70" spans="17:24" ht="12.95" customHeight="1" x14ac:dyDescent="0.2">
      <c r="Q70" s="108"/>
      <c r="R70" s="108"/>
      <c r="S70" s="108"/>
      <c r="T70" s="108"/>
      <c r="U70" s="108"/>
      <c r="V70" s="108"/>
      <c r="W70" s="108"/>
      <c r="X70" s="108"/>
    </row>
    <row r="71" spans="17:24" ht="12.95" customHeight="1" x14ac:dyDescent="0.2">
      <c r="Q71" s="108"/>
      <c r="R71" s="108"/>
      <c r="S71" s="108"/>
      <c r="T71" s="108"/>
      <c r="U71" s="108"/>
      <c r="V71" s="108"/>
      <c r="W71" s="108"/>
      <c r="X71" s="108"/>
    </row>
    <row r="72" spans="17:24" ht="12.95" customHeight="1" x14ac:dyDescent="0.2">
      <c r="Q72" s="108"/>
      <c r="R72" s="108"/>
      <c r="S72" s="108"/>
      <c r="T72" s="108"/>
      <c r="U72" s="108"/>
      <c r="V72" s="108"/>
      <c r="W72" s="108"/>
      <c r="X72" s="108"/>
    </row>
    <row r="73" spans="17:24" ht="12.95" customHeight="1" x14ac:dyDescent="0.2">
      <c r="Q73" s="108"/>
      <c r="R73" s="108"/>
      <c r="S73" s="108"/>
      <c r="T73" s="108"/>
      <c r="U73" s="108"/>
      <c r="V73" s="108"/>
      <c r="W73" s="108"/>
      <c r="X73" s="108"/>
    </row>
    <row r="74" spans="17:24" ht="12.95" customHeight="1" x14ac:dyDescent="0.2">
      <c r="Q74" s="108"/>
      <c r="R74" s="108"/>
      <c r="S74" s="108"/>
      <c r="T74" s="108"/>
      <c r="U74" s="108"/>
      <c r="V74" s="108"/>
      <c r="W74" s="108"/>
      <c r="X74" s="108"/>
    </row>
    <row r="75" spans="17:24" ht="12.95" customHeight="1" x14ac:dyDescent="0.2">
      <c r="Q75" s="108"/>
      <c r="R75" s="108"/>
      <c r="S75" s="108"/>
      <c r="T75" s="108"/>
      <c r="U75" s="108"/>
      <c r="V75" s="108"/>
      <c r="W75" s="108"/>
      <c r="X75" s="108"/>
    </row>
    <row r="76" spans="17:24" ht="12.95" customHeight="1" x14ac:dyDescent="0.2">
      <c r="Q76" s="108"/>
      <c r="R76" s="108"/>
      <c r="S76" s="108"/>
      <c r="T76" s="108"/>
      <c r="U76" s="108"/>
      <c r="V76" s="108"/>
      <c r="W76" s="108"/>
      <c r="X76" s="108"/>
    </row>
    <row r="77" spans="17:24" ht="12.95" customHeight="1" x14ac:dyDescent="0.2">
      <c r="Q77" s="108"/>
      <c r="R77" s="108"/>
      <c r="S77" s="108"/>
      <c r="T77" s="108"/>
      <c r="U77" s="108"/>
      <c r="V77" s="108"/>
      <c r="W77" s="108"/>
      <c r="X77" s="108"/>
    </row>
    <row r="78" spans="17:24" ht="12.95" customHeight="1" x14ac:dyDescent="0.2">
      <c r="Q78" s="108"/>
      <c r="R78" s="108"/>
      <c r="S78" s="108"/>
      <c r="T78" s="108"/>
      <c r="U78" s="108"/>
      <c r="V78" s="108"/>
      <c r="W78" s="108"/>
      <c r="X78" s="108"/>
    </row>
    <row r="79" spans="17:24" ht="12.95" customHeight="1" x14ac:dyDescent="0.2">
      <c r="Q79" s="108"/>
      <c r="R79" s="108"/>
      <c r="S79" s="108"/>
      <c r="T79" s="108"/>
      <c r="U79" s="108"/>
      <c r="V79" s="108"/>
      <c r="W79" s="108"/>
      <c r="X79" s="108"/>
    </row>
    <row r="80" spans="17:24" ht="12.95" customHeight="1" x14ac:dyDescent="0.2">
      <c r="Q80" s="108"/>
      <c r="R80" s="108"/>
      <c r="S80" s="108"/>
      <c r="T80" s="108"/>
      <c r="U80" s="108"/>
      <c r="V80" s="108"/>
      <c r="W80" s="108"/>
      <c r="X80" s="108"/>
    </row>
    <row r="81" spans="17:24" ht="12.95" customHeight="1" x14ac:dyDescent="0.2">
      <c r="Q81" s="108"/>
      <c r="R81" s="108"/>
      <c r="S81" s="108"/>
      <c r="T81" s="108"/>
      <c r="U81" s="108"/>
      <c r="V81" s="108"/>
      <c r="W81" s="108"/>
      <c r="X81" s="108"/>
    </row>
    <row r="82" spans="17:24" ht="12.95" customHeight="1" x14ac:dyDescent="0.2">
      <c r="Q82" s="108"/>
      <c r="R82" s="108"/>
      <c r="S82" s="108"/>
      <c r="T82" s="108"/>
      <c r="U82" s="108"/>
      <c r="V82" s="108"/>
      <c r="W82" s="108"/>
      <c r="X82" s="108"/>
    </row>
    <row r="83" spans="17:24" ht="12.95" customHeight="1" x14ac:dyDescent="0.2">
      <c r="Q83" s="108"/>
      <c r="R83" s="108"/>
      <c r="S83" s="108"/>
      <c r="T83" s="108"/>
      <c r="U83" s="108"/>
      <c r="V83" s="108"/>
      <c r="W83" s="108"/>
      <c r="X83" s="108"/>
    </row>
    <row r="84" spans="17:24" ht="12.95" customHeight="1" x14ac:dyDescent="0.2">
      <c r="Q84" s="108"/>
      <c r="R84" s="108"/>
      <c r="S84" s="108"/>
      <c r="T84" s="108"/>
      <c r="U84" s="108"/>
      <c r="V84" s="108"/>
      <c r="W84" s="108"/>
      <c r="X84" s="108"/>
    </row>
    <row r="85" spans="17:24" ht="12.95" customHeight="1" x14ac:dyDescent="0.2">
      <c r="Q85" s="108"/>
      <c r="R85" s="108"/>
      <c r="S85" s="108"/>
      <c r="T85" s="108"/>
      <c r="U85" s="108"/>
      <c r="V85" s="108"/>
      <c r="W85" s="108"/>
      <c r="X85" s="108"/>
    </row>
    <row r="86" spans="17:24" ht="12.95" customHeight="1" x14ac:dyDescent="0.2">
      <c r="Q86" s="108"/>
      <c r="R86" s="108"/>
      <c r="S86" s="108"/>
      <c r="T86" s="108"/>
      <c r="U86" s="108"/>
      <c r="V86" s="108"/>
      <c r="W86" s="108"/>
      <c r="X86" s="108"/>
    </row>
    <row r="87" spans="17:24" ht="12.95" customHeight="1" x14ac:dyDescent="0.2">
      <c r="Q87" s="108"/>
      <c r="R87" s="108"/>
      <c r="S87" s="108"/>
      <c r="T87" s="108"/>
      <c r="U87" s="108"/>
      <c r="V87" s="108"/>
      <c r="W87" s="108"/>
      <c r="X87" s="108"/>
    </row>
    <row r="88" spans="17:24" ht="12.95" customHeight="1" x14ac:dyDescent="0.2">
      <c r="Q88" s="108"/>
      <c r="R88" s="108"/>
      <c r="S88" s="108"/>
      <c r="T88" s="108"/>
      <c r="U88" s="108"/>
      <c r="V88" s="108"/>
      <c r="W88" s="108"/>
      <c r="X88" s="108"/>
    </row>
    <row r="89" spans="17:24" ht="12.95" customHeight="1" x14ac:dyDescent="0.2">
      <c r="Q89" s="108"/>
      <c r="R89" s="108"/>
      <c r="S89" s="108"/>
      <c r="T89" s="108"/>
      <c r="U89" s="108"/>
      <c r="V89" s="108"/>
      <c r="W89" s="108"/>
      <c r="X89" s="108"/>
    </row>
    <row r="90" spans="17:24" ht="12.95" customHeight="1" x14ac:dyDescent="0.2">
      <c r="Q90" s="108"/>
      <c r="R90" s="108"/>
      <c r="S90" s="108"/>
      <c r="T90" s="108"/>
      <c r="U90" s="108"/>
      <c r="V90" s="108"/>
      <c r="W90" s="108"/>
      <c r="X90" s="108"/>
    </row>
    <row r="91" spans="17:24" ht="12.95" customHeight="1" x14ac:dyDescent="0.2">
      <c r="Q91" s="108"/>
      <c r="R91" s="108"/>
      <c r="S91" s="108"/>
      <c r="T91" s="108"/>
      <c r="U91" s="108"/>
      <c r="V91" s="108"/>
      <c r="W91" s="108"/>
      <c r="X91" s="108"/>
    </row>
    <row r="92" spans="17:24" ht="12.95" customHeight="1" x14ac:dyDescent="0.2">
      <c r="Q92" s="108"/>
      <c r="R92" s="108"/>
      <c r="S92" s="108"/>
      <c r="T92" s="108"/>
      <c r="U92" s="108"/>
      <c r="V92" s="108"/>
      <c r="W92" s="108"/>
      <c r="X92" s="108"/>
    </row>
    <row r="93" spans="17:24" ht="12.95" customHeight="1" x14ac:dyDescent="0.2">
      <c r="Q93" s="108"/>
      <c r="R93" s="108"/>
      <c r="S93" s="108"/>
      <c r="T93" s="108"/>
      <c r="U93" s="108"/>
      <c r="V93" s="108"/>
      <c r="W93" s="108"/>
      <c r="X93" s="108"/>
    </row>
    <row r="94" spans="17:24" ht="12.95" customHeight="1" x14ac:dyDescent="0.2">
      <c r="Q94" s="108"/>
      <c r="R94" s="108"/>
      <c r="S94" s="108"/>
      <c r="T94" s="108"/>
      <c r="U94" s="108"/>
      <c r="V94" s="108"/>
      <c r="W94" s="108"/>
      <c r="X94" s="108"/>
    </row>
    <row r="95" spans="17:24" ht="12.95" customHeight="1" x14ac:dyDescent="0.2">
      <c r="Q95" s="108"/>
      <c r="R95" s="108"/>
      <c r="S95" s="108"/>
      <c r="T95" s="108"/>
      <c r="U95" s="108"/>
      <c r="V95" s="108"/>
      <c r="W95" s="108"/>
      <c r="X95" s="108"/>
    </row>
    <row r="96" spans="17:24" ht="12.95" customHeight="1" x14ac:dyDescent="0.2">
      <c r="Q96" s="108"/>
      <c r="R96" s="108"/>
      <c r="S96" s="108"/>
      <c r="T96" s="108"/>
      <c r="U96" s="108"/>
      <c r="V96" s="108"/>
      <c r="W96" s="108"/>
      <c r="X96" s="108"/>
    </row>
    <row r="97" spans="17:24" ht="12.95" customHeight="1" x14ac:dyDescent="0.2">
      <c r="Q97" s="108"/>
      <c r="R97" s="108"/>
      <c r="S97" s="108"/>
      <c r="T97" s="108"/>
      <c r="U97" s="108"/>
      <c r="V97" s="108"/>
      <c r="W97" s="108"/>
      <c r="X97" s="108"/>
    </row>
    <row r="98" spans="17:24" ht="12.95" customHeight="1" x14ac:dyDescent="0.2">
      <c r="Q98" s="108"/>
      <c r="R98" s="108"/>
      <c r="S98" s="108"/>
      <c r="T98" s="108"/>
      <c r="U98" s="108"/>
      <c r="V98" s="108"/>
      <c r="W98" s="108"/>
      <c r="X98" s="108"/>
    </row>
    <row r="99" spans="17:24" ht="12.95" customHeight="1" x14ac:dyDescent="0.2">
      <c r="Q99" s="108"/>
      <c r="R99" s="108"/>
      <c r="S99" s="108"/>
      <c r="T99" s="108"/>
      <c r="U99" s="108"/>
      <c r="V99" s="108"/>
      <c r="W99" s="108"/>
      <c r="X99" s="108"/>
    </row>
    <row r="100" spans="17:24" ht="12.95" customHeight="1" x14ac:dyDescent="0.2">
      <c r="Q100" s="108"/>
      <c r="R100" s="108"/>
      <c r="S100" s="108"/>
      <c r="T100" s="108"/>
      <c r="U100" s="108"/>
      <c r="V100" s="108"/>
      <c r="W100" s="108"/>
      <c r="X100" s="108"/>
    </row>
    <row r="101" spans="17:24" ht="12.95" customHeight="1" x14ac:dyDescent="0.2">
      <c r="Q101" s="108"/>
      <c r="R101" s="108"/>
      <c r="S101" s="108"/>
      <c r="T101" s="108"/>
      <c r="U101" s="108"/>
      <c r="V101" s="108"/>
      <c r="W101" s="108"/>
      <c r="X101" s="108"/>
    </row>
    <row r="102" spans="17:24" ht="12.95" customHeight="1" x14ac:dyDescent="0.2">
      <c r="Q102" s="108"/>
      <c r="R102" s="108"/>
      <c r="S102" s="108"/>
      <c r="T102" s="108"/>
      <c r="U102" s="108"/>
      <c r="V102" s="108"/>
      <c r="W102" s="108"/>
      <c r="X102" s="108"/>
    </row>
    <row r="103" spans="17:24" ht="12.95" customHeight="1" x14ac:dyDescent="0.2">
      <c r="Q103" s="108"/>
      <c r="R103" s="108"/>
      <c r="S103" s="108"/>
      <c r="T103" s="108"/>
      <c r="U103" s="108"/>
      <c r="V103" s="108"/>
      <c r="W103" s="108"/>
      <c r="X103" s="108"/>
    </row>
    <row r="104" spans="17:24" ht="12.95" customHeight="1" x14ac:dyDescent="0.2">
      <c r="Q104" s="108"/>
      <c r="R104" s="108"/>
      <c r="S104" s="108"/>
      <c r="T104" s="108"/>
      <c r="U104" s="108"/>
      <c r="V104" s="108"/>
      <c r="W104" s="108"/>
      <c r="X104" s="108"/>
    </row>
    <row r="105" spans="17:24" ht="12.95" customHeight="1" x14ac:dyDescent="0.2">
      <c r="Q105" s="108"/>
      <c r="R105" s="108"/>
      <c r="S105" s="108"/>
      <c r="T105" s="108"/>
      <c r="U105" s="108"/>
      <c r="V105" s="108"/>
      <c r="W105" s="108"/>
      <c r="X105" s="108"/>
    </row>
    <row r="106" spans="17:24" ht="12.95" customHeight="1" x14ac:dyDescent="0.2">
      <c r="Q106" s="108"/>
      <c r="R106" s="108"/>
      <c r="S106" s="108"/>
      <c r="T106" s="108"/>
      <c r="U106" s="108"/>
      <c r="V106" s="108"/>
      <c r="W106" s="108"/>
      <c r="X106" s="108"/>
    </row>
    <row r="107" spans="17:24" ht="12.95" customHeight="1" x14ac:dyDescent="0.2">
      <c r="Q107" s="108"/>
      <c r="R107" s="108"/>
      <c r="S107" s="108"/>
      <c r="T107" s="108"/>
      <c r="U107" s="108"/>
      <c r="V107" s="108"/>
      <c r="W107" s="108"/>
      <c r="X107" s="108"/>
    </row>
    <row r="108" spans="17:24" ht="12.95" customHeight="1" x14ac:dyDescent="0.2">
      <c r="Q108" s="108"/>
      <c r="R108" s="108"/>
      <c r="S108" s="108"/>
      <c r="T108" s="108"/>
      <c r="U108" s="108"/>
      <c r="V108" s="108"/>
      <c r="W108" s="108"/>
      <c r="X108" s="108"/>
    </row>
    <row r="109" spans="17:24" ht="12.95" customHeight="1" x14ac:dyDescent="0.2">
      <c r="Q109" s="108"/>
      <c r="R109" s="108"/>
      <c r="S109" s="108"/>
      <c r="T109" s="108"/>
      <c r="U109" s="108"/>
      <c r="V109" s="108"/>
      <c r="W109" s="108"/>
      <c r="X109" s="108"/>
    </row>
    <row r="110" spans="17:24" ht="12.95" customHeight="1" x14ac:dyDescent="0.2">
      <c r="Q110" s="108"/>
      <c r="R110" s="108"/>
      <c r="S110" s="108"/>
      <c r="T110" s="108"/>
      <c r="U110" s="108"/>
      <c r="V110" s="108"/>
      <c r="W110" s="108"/>
      <c r="X110" s="108"/>
    </row>
    <row r="111" spans="17:24" ht="12.95" customHeight="1" x14ac:dyDescent="0.2">
      <c r="Q111" s="108"/>
      <c r="R111" s="108"/>
      <c r="S111" s="108"/>
      <c r="T111" s="108"/>
      <c r="U111" s="108"/>
      <c r="V111" s="108"/>
      <c r="W111" s="108"/>
      <c r="X111" s="108"/>
    </row>
    <row r="112" spans="17:24" ht="12.95" customHeight="1" x14ac:dyDescent="0.2">
      <c r="Q112" s="108"/>
      <c r="R112" s="108"/>
      <c r="S112" s="108"/>
      <c r="T112" s="108"/>
      <c r="U112" s="108"/>
      <c r="V112" s="108"/>
      <c r="W112" s="108"/>
      <c r="X112" s="108"/>
    </row>
    <row r="113" spans="17:24" ht="12.95" customHeight="1" x14ac:dyDescent="0.2">
      <c r="Q113" s="108"/>
      <c r="R113" s="108"/>
      <c r="S113" s="108"/>
      <c r="T113" s="108"/>
      <c r="U113" s="108"/>
      <c r="V113" s="108"/>
      <c r="W113" s="108"/>
      <c r="X113" s="108"/>
    </row>
    <row r="114" spans="17:24" ht="12.95" customHeight="1" x14ac:dyDescent="0.2">
      <c r="Q114" s="108"/>
      <c r="R114" s="108"/>
      <c r="S114" s="108"/>
      <c r="T114" s="108"/>
      <c r="U114" s="108"/>
      <c r="V114" s="108"/>
      <c r="W114" s="108"/>
      <c r="X114" s="108"/>
    </row>
    <row r="115" spans="17:24" ht="12.95" customHeight="1" x14ac:dyDescent="0.2">
      <c r="Q115" s="108"/>
      <c r="R115" s="108"/>
      <c r="S115" s="108"/>
      <c r="T115" s="108"/>
      <c r="U115" s="108"/>
      <c r="V115" s="108"/>
      <c r="W115" s="108"/>
      <c r="X115" s="108"/>
    </row>
    <row r="116" spans="17:24" ht="12.95" customHeight="1" x14ac:dyDescent="0.2">
      <c r="Q116" s="108"/>
      <c r="R116" s="108"/>
      <c r="S116" s="108"/>
      <c r="T116" s="108"/>
      <c r="U116" s="108"/>
      <c r="V116" s="108"/>
      <c r="W116" s="108"/>
      <c r="X116" s="108"/>
    </row>
    <row r="117" spans="17:24" ht="12.95" customHeight="1" x14ac:dyDescent="0.2">
      <c r="Q117" s="108"/>
      <c r="R117" s="108"/>
      <c r="S117" s="108"/>
      <c r="T117" s="108"/>
      <c r="U117" s="108"/>
      <c r="V117" s="108"/>
      <c r="W117" s="108"/>
      <c r="X117" s="108"/>
    </row>
    <row r="118" spans="17:24" ht="12.95" customHeight="1" x14ac:dyDescent="0.2">
      <c r="Q118" s="108"/>
      <c r="R118" s="108"/>
      <c r="S118" s="108"/>
      <c r="T118" s="108"/>
      <c r="U118" s="108"/>
      <c r="V118" s="108"/>
      <c r="W118" s="108"/>
      <c r="X118" s="108"/>
    </row>
    <row r="119" spans="17:24" ht="12.95" customHeight="1" x14ac:dyDescent="0.2">
      <c r="Q119" s="108"/>
      <c r="R119" s="108"/>
      <c r="S119" s="108"/>
      <c r="T119" s="108"/>
      <c r="U119" s="108"/>
      <c r="V119" s="108"/>
      <c r="W119" s="108"/>
      <c r="X119" s="108"/>
    </row>
    <row r="120" spans="17:24" ht="12.95" customHeight="1" x14ac:dyDescent="0.2">
      <c r="Q120" s="108"/>
      <c r="R120" s="108"/>
      <c r="S120" s="108"/>
      <c r="T120" s="108"/>
      <c r="U120" s="108"/>
      <c r="V120" s="108"/>
      <c r="W120" s="108"/>
      <c r="X120" s="108"/>
    </row>
    <row r="121" spans="17:24" ht="12.95" customHeight="1" x14ac:dyDescent="0.2">
      <c r="Q121" s="108"/>
      <c r="R121" s="108"/>
      <c r="S121" s="108"/>
      <c r="T121" s="108"/>
      <c r="U121" s="108"/>
      <c r="V121" s="108"/>
      <c r="W121" s="108"/>
      <c r="X121" s="108"/>
    </row>
    <row r="122" spans="17:24" ht="12.95" customHeight="1" x14ac:dyDescent="0.2">
      <c r="Q122" s="108"/>
      <c r="R122" s="108"/>
      <c r="S122" s="108"/>
      <c r="T122" s="108"/>
      <c r="U122" s="108"/>
      <c r="V122" s="108"/>
      <c r="W122" s="108"/>
      <c r="X122" s="108"/>
    </row>
    <row r="123" spans="17:24" ht="12.95" customHeight="1" x14ac:dyDescent="0.2">
      <c r="Q123" s="108"/>
      <c r="R123" s="108"/>
      <c r="S123" s="108"/>
      <c r="T123" s="108"/>
      <c r="U123" s="108"/>
      <c r="V123" s="108"/>
      <c r="W123" s="108"/>
      <c r="X123" s="108"/>
    </row>
    <row r="124" spans="17:24" ht="12.95" customHeight="1" x14ac:dyDescent="0.2">
      <c r="Q124" s="108"/>
      <c r="R124" s="108"/>
      <c r="S124" s="108"/>
      <c r="T124" s="108"/>
      <c r="U124" s="108"/>
      <c r="V124" s="108"/>
      <c r="W124" s="108"/>
      <c r="X124" s="108"/>
    </row>
    <row r="125" spans="17:24" ht="12.95" customHeight="1" x14ac:dyDescent="0.2">
      <c r="Q125" s="108"/>
      <c r="R125" s="108"/>
      <c r="S125" s="108"/>
      <c r="T125" s="108"/>
      <c r="U125" s="108"/>
      <c r="V125" s="108"/>
      <c r="W125" s="108"/>
      <c r="X125" s="108"/>
    </row>
    <row r="126" spans="17:24" ht="12.95" customHeight="1" x14ac:dyDescent="0.2">
      <c r="Q126" s="108"/>
      <c r="R126" s="108"/>
      <c r="S126" s="108"/>
      <c r="T126" s="108"/>
      <c r="U126" s="108"/>
      <c r="V126" s="108"/>
      <c r="W126" s="108"/>
      <c r="X126" s="108"/>
    </row>
    <row r="127" spans="17:24" ht="12.95" customHeight="1" x14ac:dyDescent="0.2">
      <c r="Q127" s="108"/>
      <c r="R127" s="108"/>
      <c r="S127" s="108"/>
      <c r="T127" s="108"/>
      <c r="U127" s="108"/>
      <c r="V127" s="108"/>
      <c r="W127" s="108"/>
      <c r="X127" s="108"/>
    </row>
    <row r="128" spans="17:24" ht="12.95" customHeight="1" x14ac:dyDescent="0.2">
      <c r="Q128" s="108"/>
      <c r="R128" s="108"/>
      <c r="S128" s="108"/>
      <c r="T128" s="108"/>
      <c r="U128" s="108"/>
      <c r="V128" s="108"/>
      <c r="W128" s="108"/>
      <c r="X128" s="108"/>
    </row>
    <row r="129" spans="17:24" ht="12.95" customHeight="1" x14ac:dyDescent="0.2">
      <c r="Q129" s="108"/>
      <c r="R129" s="108"/>
      <c r="S129" s="108"/>
      <c r="T129" s="108"/>
      <c r="U129" s="108"/>
      <c r="V129" s="108"/>
      <c r="W129" s="108"/>
      <c r="X129" s="108"/>
    </row>
    <row r="130" spans="17:24" ht="12.95" customHeight="1" x14ac:dyDescent="0.2">
      <c r="Q130" s="108"/>
      <c r="R130" s="108"/>
      <c r="S130" s="108"/>
      <c r="T130" s="108"/>
      <c r="U130" s="108"/>
      <c r="V130" s="108"/>
      <c r="W130" s="108"/>
      <c r="X130" s="108"/>
    </row>
    <row r="131" spans="17:24" ht="12.95" customHeight="1" x14ac:dyDescent="0.2">
      <c r="Q131" s="108"/>
      <c r="R131" s="108"/>
      <c r="S131" s="108"/>
      <c r="T131" s="108"/>
      <c r="U131" s="108"/>
      <c r="V131" s="108"/>
      <c r="W131" s="108"/>
      <c r="X131" s="108"/>
    </row>
    <row r="132" spans="17:24" ht="12.95" customHeight="1" x14ac:dyDescent="0.2">
      <c r="Q132" s="108"/>
      <c r="R132" s="108"/>
      <c r="S132" s="108"/>
      <c r="T132" s="108"/>
      <c r="U132" s="108"/>
      <c r="V132" s="108"/>
      <c r="W132" s="108"/>
      <c r="X132" s="108"/>
    </row>
    <row r="133" spans="17:24" ht="12.95" customHeight="1" x14ac:dyDescent="0.2">
      <c r="Q133" s="108"/>
      <c r="R133" s="108"/>
      <c r="S133" s="108"/>
      <c r="T133" s="108"/>
      <c r="U133" s="108"/>
      <c r="V133" s="108"/>
      <c r="W133" s="108"/>
      <c r="X133" s="108"/>
    </row>
    <row r="134" spans="17:24" ht="12.95" customHeight="1" x14ac:dyDescent="0.2">
      <c r="Q134" s="108"/>
      <c r="R134" s="108"/>
      <c r="S134" s="108"/>
      <c r="T134" s="108"/>
      <c r="U134" s="108"/>
      <c r="V134" s="108"/>
      <c r="W134" s="108"/>
      <c r="X134" s="108"/>
    </row>
    <row r="135" spans="17:24" ht="12.95" customHeight="1" x14ac:dyDescent="0.2">
      <c r="Q135" s="108"/>
      <c r="R135" s="108"/>
      <c r="S135" s="108"/>
      <c r="T135" s="108"/>
      <c r="U135" s="108"/>
      <c r="V135" s="108"/>
      <c r="W135" s="108"/>
      <c r="X135" s="108"/>
    </row>
    <row r="136" spans="17:24" ht="12.95" customHeight="1" x14ac:dyDescent="0.2">
      <c r="Q136" s="108"/>
      <c r="R136" s="108"/>
      <c r="S136" s="108"/>
      <c r="T136" s="108"/>
      <c r="U136" s="108"/>
      <c r="V136" s="108"/>
      <c r="W136" s="108"/>
      <c r="X136" s="108"/>
    </row>
    <row r="137" spans="17:24" ht="12.95" customHeight="1" x14ac:dyDescent="0.2">
      <c r="Q137" s="108"/>
      <c r="R137" s="108"/>
      <c r="S137" s="108"/>
      <c r="T137" s="108"/>
      <c r="U137" s="108"/>
      <c r="V137" s="108"/>
      <c r="W137" s="108"/>
      <c r="X137" s="108"/>
    </row>
    <row r="138" spans="17:24" ht="12.95" customHeight="1" x14ac:dyDescent="0.2">
      <c r="Q138" s="108"/>
      <c r="R138" s="108"/>
      <c r="S138" s="108"/>
      <c r="T138" s="108"/>
      <c r="U138" s="108"/>
      <c r="V138" s="108"/>
      <c r="W138" s="108"/>
      <c r="X138" s="108"/>
    </row>
    <row r="139" spans="17:24" ht="12.95" customHeight="1" x14ac:dyDescent="0.2">
      <c r="Q139" s="108"/>
      <c r="R139" s="108"/>
      <c r="S139" s="108"/>
      <c r="T139" s="108"/>
      <c r="U139" s="108"/>
      <c r="V139" s="108"/>
      <c r="W139" s="108"/>
      <c r="X139" s="108"/>
    </row>
    <row r="140" spans="17:24" ht="12.95" customHeight="1" x14ac:dyDescent="0.2">
      <c r="Q140" s="108"/>
      <c r="R140" s="108"/>
      <c r="S140" s="108"/>
      <c r="T140" s="108"/>
      <c r="U140" s="108"/>
      <c r="V140" s="108"/>
      <c r="W140" s="108"/>
      <c r="X140" s="108"/>
    </row>
    <row r="141" spans="17:24" ht="12.95" customHeight="1" x14ac:dyDescent="0.2">
      <c r="Q141" s="108"/>
      <c r="R141" s="108"/>
      <c r="S141" s="108"/>
      <c r="T141" s="108"/>
      <c r="U141" s="108"/>
      <c r="V141" s="108"/>
      <c r="W141" s="108"/>
      <c r="X141" s="108"/>
    </row>
    <row r="142" spans="17:24" ht="12.95" customHeight="1" x14ac:dyDescent="0.2">
      <c r="Q142" s="108"/>
      <c r="R142" s="108"/>
      <c r="S142" s="108"/>
      <c r="T142" s="108"/>
      <c r="U142" s="108"/>
      <c r="V142" s="108"/>
      <c r="W142" s="108"/>
      <c r="X142" s="108"/>
    </row>
    <row r="143" spans="17:24" ht="12.95" customHeight="1" x14ac:dyDescent="0.2">
      <c r="Q143" s="108"/>
      <c r="R143" s="108"/>
      <c r="S143" s="108"/>
      <c r="T143" s="108"/>
      <c r="U143" s="108"/>
      <c r="V143" s="108"/>
      <c r="W143" s="108"/>
      <c r="X143" s="108"/>
    </row>
    <row r="144" spans="17:24" ht="12.95" customHeight="1" x14ac:dyDescent="0.2">
      <c r="Q144" s="108"/>
      <c r="R144" s="108"/>
      <c r="S144" s="108"/>
      <c r="T144" s="108"/>
      <c r="U144" s="108"/>
      <c r="V144" s="108"/>
      <c r="W144" s="108"/>
      <c r="X144" s="108"/>
    </row>
    <row r="145" spans="17:24" ht="12.95" customHeight="1" x14ac:dyDescent="0.2">
      <c r="Q145" s="108"/>
      <c r="R145" s="108"/>
      <c r="S145" s="108"/>
      <c r="T145" s="108"/>
      <c r="U145" s="108"/>
      <c r="V145" s="108"/>
      <c r="W145" s="108"/>
      <c r="X145" s="108"/>
    </row>
    <row r="146" spans="17:24" ht="12.95" customHeight="1" x14ac:dyDescent="0.2">
      <c r="Q146" s="108"/>
      <c r="R146" s="108"/>
      <c r="S146" s="108"/>
      <c r="T146" s="108"/>
      <c r="U146" s="108"/>
      <c r="V146" s="108"/>
      <c r="W146" s="108"/>
      <c r="X146" s="108"/>
    </row>
    <row r="147" spans="17:24" ht="12.95" customHeight="1" x14ac:dyDescent="0.2">
      <c r="Q147" s="108"/>
      <c r="R147" s="108"/>
      <c r="S147" s="108"/>
      <c r="T147" s="108"/>
      <c r="U147" s="108"/>
      <c r="V147" s="108"/>
      <c r="W147" s="108"/>
      <c r="X147" s="108"/>
    </row>
    <row r="148" spans="17:24" ht="12.95" customHeight="1" x14ac:dyDescent="0.2">
      <c r="Q148" s="108"/>
      <c r="R148" s="108"/>
      <c r="S148" s="108"/>
      <c r="T148" s="108"/>
      <c r="U148" s="108"/>
      <c r="V148" s="108"/>
      <c r="W148" s="108"/>
      <c r="X148" s="108"/>
    </row>
    <row r="149" spans="17:24" ht="12.95" customHeight="1" x14ac:dyDescent="0.2">
      <c r="Q149" s="108"/>
      <c r="R149" s="108"/>
      <c r="S149" s="108"/>
      <c r="T149" s="108"/>
      <c r="U149" s="108"/>
      <c r="V149" s="108"/>
      <c r="W149" s="108"/>
      <c r="X149" s="108"/>
    </row>
    <row r="150" spans="17:24" ht="12.95" customHeight="1" x14ac:dyDescent="0.2">
      <c r="Q150" s="108"/>
      <c r="R150" s="108"/>
      <c r="S150" s="108"/>
      <c r="T150" s="108"/>
      <c r="U150" s="108"/>
      <c r="V150" s="108"/>
      <c r="W150" s="108"/>
      <c r="X150" s="108"/>
    </row>
    <row r="151" spans="17:24" ht="12.95" customHeight="1" x14ac:dyDescent="0.2">
      <c r="Q151" s="108"/>
      <c r="R151" s="108"/>
      <c r="S151" s="108"/>
      <c r="T151" s="108"/>
      <c r="U151" s="108"/>
      <c r="V151" s="108"/>
      <c r="W151" s="108"/>
      <c r="X151" s="108"/>
    </row>
    <row r="152" spans="17:24" ht="12.95" customHeight="1" x14ac:dyDescent="0.2">
      <c r="Q152" s="108"/>
      <c r="R152" s="108"/>
      <c r="S152" s="108"/>
      <c r="T152" s="108"/>
      <c r="U152" s="108"/>
      <c r="V152" s="108"/>
      <c r="W152" s="108"/>
      <c r="X152" s="108"/>
    </row>
    <row r="153" spans="17:24" ht="12.95" customHeight="1" x14ac:dyDescent="0.2">
      <c r="Q153" s="108"/>
      <c r="R153" s="108"/>
      <c r="S153" s="108"/>
      <c r="T153" s="108"/>
      <c r="U153" s="108"/>
      <c r="V153" s="108"/>
      <c r="W153" s="108"/>
      <c r="X153" s="108"/>
    </row>
    <row r="154" spans="17:24" ht="12.95" customHeight="1" x14ac:dyDescent="0.2">
      <c r="Q154" s="108"/>
      <c r="R154" s="108"/>
      <c r="S154" s="108"/>
      <c r="T154" s="108"/>
      <c r="U154" s="108"/>
      <c r="V154" s="108"/>
      <c r="W154" s="108"/>
      <c r="X154" s="108"/>
    </row>
    <row r="155" spans="17:24" ht="12.95" customHeight="1" x14ac:dyDescent="0.2">
      <c r="Q155" s="108"/>
      <c r="R155" s="108"/>
      <c r="S155" s="108"/>
      <c r="T155" s="108"/>
      <c r="U155" s="108"/>
      <c r="V155" s="108"/>
      <c r="W155" s="108"/>
      <c r="X155" s="108"/>
    </row>
    <row r="156" spans="17:24" ht="12.95" customHeight="1" x14ac:dyDescent="0.2">
      <c r="Q156" s="108"/>
      <c r="R156" s="108"/>
      <c r="S156" s="108"/>
      <c r="T156" s="108"/>
      <c r="U156" s="108"/>
      <c r="V156" s="108"/>
      <c r="W156" s="108"/>
      <c r="X156" s="108"/>
    </row>
    <row r="157" spans="17:24" ht="12.95" customHeight="1" x14ac:dyDescent="0.2">
      <c r="Q157" s="108"/>
      <c r="R157" s="108"/>
      <c r="S157" s="108"/>
      <c r="T157" s="108"/>
      <c r="U157" s="108"/>
      <c r="V157" s="108"/>
      <c r="W157" s="108"/>
      <c r="X157" s="108"/>
    </row>
    <row r="158" spans="17:24" ht="12.95" customHeight="1" x14ac:dyDescent="0.2">
      <c r="Q158" s="108"/>
      <c r="R158" s="108"/>
      <c r="S158" s="108"/>
      <c r="T158" s="108"/>
      <c r="U158" s="108"/>
      <c r="V158" s="108"/>
      <c r="W158" s="108"/>
      <c r="X158" s="108"/>
    </row>
    <row r="159" spans="17:24" ht="12.95" customHeight="1" x14ac:dyDescent="0.2">
      <c r="Q159" s="108"/>
      <c r="R159" s="108"/>
      <c r="S159" s="108"/>
      <c r="T159" s="108"/>
      <c r="U159" s="108"/>
      <c r="V159" s="108"/>
      <c r="W159" s="108"/>
      <c r="X159" s="108"/>
    </row>
    <row r="160" spans="17:24" ht="12.95" customHeight="1" x14ac:dyDescent="0.2">
      <c r="Q160" s="108"/>
      <c r="R160" s="108"/>
      <c r="S160" s="108"/>
      <c r="T160" s="108"/>
      <c r="U160" s="108"/>
      <c r="V160" s="108"/>
      <c r="W160" s="108"/>
      <c r="X160" s="108"/>
    </row>
    <row r="161" spans="17:24" ht="12.95" customHeight="1" x14ac:dyDescent="0.2">
      <c r="Q161" s="108"/>
      <c r="R161" s="108"/>
      <c r="S161" s="108"/>
      <c r="T161" s="108"/>
      <c r="U161" s="108"/>
      <c r="V161" s="108"/>
      <c r="W161" s="108"/>
      <c r="X161" s="108"/>
    </row>
    <row r="162" spans="17:24" ht="12.95" customHeight="1" x14ac:dyDescent="0.2">
      <c r="Q162" s="108"/>
      <c r="R162" s="108"/>
      <c r="S162" s="108"/>
      <c r="T162" s="108"/>
      <c r="U162" s="108"/>
      <c r="V162" s="108"/>
      <c r="W162" s="108"/>
      <c r="X162" s="108"/>
    </row>
    <row r="163" spans="17:24" ht="12.95" customHeight="1" x14ac:dyDescent="0.2">
      <c r="Q163" s="108"/>
      <c r="R163" s="108"/>
      <c r="S163" s="108"/>
      <c r="T163" s="108"/>
      <c r="U163" s="108"/>
      <c r="V163" s="108"/>
      <c r="W163" s="108"/>
      <c r="X163" s="108"/>
    </row>
    <row r="164" spans="17:24" ht="12.95" customHeight="1" x14ac:dyDescent="0.2">
      <c r="Q164" s="108"/>
      <c r="R164" s="108"/>
      <c r="S164" s="108"/>
      <c r="T164" s="108"/>
      <c r="U164" s="108"/>
      <c r="V164" s="108"/>
      <c r="W164" s="108"/>
      <c r="X164" s="108"/>
    </row>
    <row r="165" spans="17:24" ht="12.95" customHeight="1" x14ac:dyDescent="0.2">
      <c r="Q165" s="108"/>
      <c r="R165" s="108"/>
      <c r="S165" s="108"/>
      <c r="T165" s="108"/>
      <c r="U165" s="108"/>
      <c r="V165" s="108"/>
      <c r="W165" s="108"/>
      <c r="X165" s="108"/>
    </row>
    <row r="166" spans="17:24" ht="12.95" customHeight="1" x14ac:dyDescent="0.2">
      <c r="Q166" s="108"/>
      <c r="R166" s="108"/>
      <c r="S166" s="108"/>
      <c r="T166" s="108"/>
      <c r="U166" s="108"/>
      <c r="V166" s="108"/>
      <c r="W166" s="108"/>
      <c r="X166" s="108"/>
    </row>
    <row r="167" spans="17:24" ht="12.95" customHeight="1" x14ac:dyDescent="0.2">
      <c r="Q167" s="108"/>
      <c r="R167" s="108"/>
      <c r="S167" s="108"/>
      <c r="T167" s="108"/>
      <c r="U167" s="108"/>
      <c r="V167" s="108"/>
      <c r="W167" s="108"/>
      <c r="X167" s="108"/>
    </row>
    <row r="168" spans="17:24" ht="12.95" customHeight="1" x14ac:dyDescent="0.2">
      <c r="Q168" s="108"/>
      <c r="R168" s="108"/>
      <c r="S168" s="108"/>
      <c r="T168" s="108"/>
      <c r="U168" s="108"/>
      <c r="V168" s="108"/>
      <c r="W168" s="108"/>
      <c r="X168" s="108"/>
    </row>
    <row r="169" spans="17:24" ht="12.95" customHeight="1" x14ac:dyDescent="0.2">
      <c r="Q169" s="108"/>
      <c r="R169" s="108"/>
      <c r="S169" s="108"/>
      <c r="T169" s="108"/>
      <c r="U169" s="108"/>
      <c r="V169" s="108"/>
      <c r="W169" s="108"/>
      <c r="X169" s="108"/>
    </row>
    <row r="170" spans="17:24" ht="12.95" customHeight="1" x14ac:dyDescent="0.2">
      <c r="Q170" s="108"/>
      <c r="R170" s="108"/>
      <c r="S170" s="108"/>
      <c r="T170" s="108"/>
      <c r="U170" s="108"/>
      <c r="V170" s="108"/>
      <c r="W170" s="108"/>
      <c r="X170" s="108"/>
    </row>
    <row r="171" spans="17:24" ht="12.95" customHeight="1" x14ac:dyDescent="0.2">
      <c r="Q171" s="108"/>
      <c r="R171" s="108"/>
      <c r="S171" s="108"/>
      <c r="T171" s="108"/>
      <c r="U171" s="108"/>
      <c r="V171" s="108"/>
      <c r="W171" s="108"/>
      <c r="X171" s="108"/>
    </row>
    <row r="172" spans="17:24" ht="12.95" customHeight="1" x14ac:dyDescent="0.2">
      <c r="Q172" s="108"/>
      <c r="R172" s="108"/>
      <c r="S172" s="108"/>
      <c r="T172" s="108"/>
      <c r="U172" s="108"/>
      <c r="V172" s="108"/>
      <c r="W172" s="108"/>
      <c r="X172" s="108"/>
    </row>
    <row r="173" spans="17:24" ht="12.95" customHeight="1" x14ac:dyDescent="0.2">
      <c r="Q173" s="108"/>
      <c r="R173" s="108"/>
      <c r="S173" s="108"/>
      <c r="T173" s="108"/>
      <c r="U173" s="108"/>
      <c r="V173" s="108"/>
      <c r="W173" s="108"/>
      <c r="X173" s="108"/>
    </row>
    <row r="174" spans="17:24" ht="12.95" customHeight="1" x14ac:dyDescent="0.2">
      <c r="Q174" s="108"/>
      <c r="R174" s="108"/>
      <c r="S174" s="108"/>
      <c r="T174" s="108"/>
      <c r="U174" s="108"/>
      <c r="V174" s="108"/>
      <c r="W174" s="108"/>
      <c r="X174" s="108"/>
    </row>
    <row r="175" spans="17:24" ht="12.95" customHeight="1" x14ac:dyDescent="0.2">
      <c r="Q175" s="108"/>
      <c r="R175" s="108"/>
      <c r="S175" s="108"/>
      <c r="T175" s="108"/>
      <c r="U175" s="108"/>
      <c r="V175" s="108"/>
      <c r="W175" s="108"/>
      <c r="X175" s="108"/>
    </row>
    <row r="176" spans="17:24" ht="12.95" customHeight="1" x14ac:dyDescent="0.2">
      <c r="Q176" s="108"/>
      <c r="R176" s="108"/>
      <c r="S176" s="108"/>
      <c r="T176" s="108"/>
      <c r="U176" s="108"/>
      <c r="V176" s="108"/>
      <c r="W176" s="108"/>
      <c r="X176" s="108"/>
    </row>
    <row r="177" spans="17:24" ht="12.95" customHeight="1" x14ac:dyDescent="0.2">
      <c r="Q177" s="108"/>
      <c r="R177" s="108"/>
      <c r="S177" s="108"/>
      <c r="T177" s="108"/>
      <c r="U177" s="108"/>
      <c r="V177" s="108"/>
      <c r="W177" s="108"/>
      <c r="X177" s="108"/>
    </row>
    <row r="178" spans="17:24" ht="12.95" customHeight="1" x14ac:dyDescent="0.2">
      <c r="Q178" s="108"/>
      <c r="R178" s="108"/>
      <c r="S178" s="108"/>
      <c r="T178" s="108"/>
      <c r="U178" s="108"/>
      <c r="V178" s="108"/>
      <c r="W178" s="108"/>
      <c r="X178" s="108"/>
    </row>
    <row r="179" spans="17:24" ht="12.95" customHeight="1" x14ac:dyDescent="0.2">
      <c r="Q179" s="108"/>
      <c r="R179" s="108"/>
      <c r="S179" s="108"/>
      <c r="T179" s="108"/>
      <c r="U179" s="108"/>
      <c r="V179" s="108"/>
      <c r="W179" s="108"/>
      <c r="X179" s="108"/>
    </row>
    <row r="180" spans="17:24" ht="12.95" customHeight="1" x14ac:dyDescent="0.2">
      <c r="Q180" s="108"/>
      <c r="R180" s="108"/>
      <c r="S180" s="108"/>
      <c r="T180" s="108"/>
      <c r="U180" s="108"/>
      <c r="V180" s="108"/>
      <c r="W180" s="108"/>
      <c r="X180" s="108"/>
    </row>
    <row r="181" spans="17:24" ht="12.95" customHeight="1" x14ac:dyDescent="0.2">
      <c r="Q181" s="108"/>
      <c r="R181" s="108"/>
      <c r="S181" s="108"/>
      <c r="T181" s="108"/>
      <c r="U181" s="108"/>
      <c r="V181" s="108"/>
      <c r="W181" s="108"/>
      <c r="X181" s="108"/>
    </row>
    <row r="182" spans="17:24" ht="12.95" customHeight="1" x14ac:dyDescent="0.2">
      <c r="Q182" s="108"/>
      <c r="R182" s="108"/>
      <c r="S182" s="108"/>
      <c r="T182" s="108"/>
      <c r="U182" s="108"/>
      <c r="V182" s="108"/>
      <c r="W182" s="108"/>
      <c r="X182" s="108"/>
    </row>
    <row r="183" spans="17:24" ht="12.95" customHeight="1" x14ac:dyDescent="0.2">
      <c r="Q183" s="108"/>
      <c r="R183" s="108"/>
      <c r="S183" s="108"/>
      <c r="T183" s="108"/>
      <c r="U183" s="108"/>
      <c r="V183" s="108"/>
      <c r="W183" s="108"/>
      <c r="X183" s="108"/>
    </row>
    <row r="184" spans="17:24" ht="12.95" customHeight="1" x14ac:dyDescent="0.2">
      <c r="Q184" s="108"/>
      <c r="R184" s="108"/>
      <c r="S184" s="108"/>
      <c r="T184" s="108"/>
      <c r="U184" s="108"/>
      <c r="V184" s="108"/>
      <c r="W184" s="108"/>
      <c r="X184" s="108"/>
    </row>
    <row r="185" spans="17:24" ht="12.95" customHeight="1" x14ac:dyDescent="0.2">
      <c r="Q185" s="108"/>
      <c r="R185" s="108"/>
      <c r="S185" s="108"/>
      <c r="T185" s="108"/>
      <c r="U185" s="108"/>
      <c r="V185" s="108"/>
      <c r="W185" s="108"/>
      <c r="X185" s="108"/>
    </row>
    <row r="186" spans="17:24" ht="12.95" customHeight="1" x14ac:dyDescent="0.2">
      <c r="Q186" s="108"/>
      <c r="R186" s="108"/>
      <c r="S186" s="108"/>
      <c r="T186" s="108"/>
      <c r="U186" s="108"/>
      <c r="V186" s="108"/>
      <c r="W186" s="108"/>
      <c r="X186" s="108"/>
    </row>
    <row r="187" spans="17:24" ht="12.95" customHeight="1" x14ac:dyDescent="0.2">
      <c r="Q187" s="108"/>
      <c r="R187" s="108"/>
      <c r="S187" s="108"/>
      <c r="T187" s="108"/>
      <c r="U187" s="108"/>
      <c r="V187" s="108"/>
      <c r="W187" s="108"/>
      <c r="X187" s="108"/>
    </row>
    <row r="188" spans="17:24" ht="12.95" customHeight="1" x14ac:dyDescent="0.2">
      <c r="Q188" s="108"/>
      <c r="R188" s="108"/>
      <c r="S188" s="108"/>
      <c r="T188" s="108"/>
      <c r="U188" s="108"/>
      <c r="V188" s="108"/>
      <c r="W188" s="108"/>
      <c r="X188" s="108"/>
    </row>
    <row r="189" spans="17:24" ht="12.95" customHeight="1" x14ac:dyDescent="0.2">
      <c r="Q189" s="108"/>
      <c r="R189" s="108"/>
      <c r="S189" s="108"/>
      <c r="T189" s="108"/>
      <c r="U189" s="108"/>
      <c r="V189" s="108"/>
      <c r="W189" s="108"/>
      <c r="X189" s="108"/>
    </row>
    <row r="190" spans="17:24" ht="12.95" customHeight="1" x14ac:dyDescent="0.2">
      <c r="Q190" s="108"/>
      <c r="R190" s="108"/>
      <c r="S190" s="108"/>
      <c r="T190" s="108"/>
      <c r="U190" s="108"/>
      <c r="V190" s="108"/>
      <c r="W190" s="108"/>
      <c r="X190" s="108"/>
    </row>
    <row r="191" spans="17:24" ht="12.95" customHeight="1" x14ac:dyDescent="0.2">
      <c r="Q191" s="108"/>
      <c r="R191" s="108"/>
      <c r="S191" s="108"/>
      <c r="T191" s="108"/>
      <c r="U191" s="108"/>
      <c r="V191" s="108"/>
      <c r="W191" s="108"/>
      <c r="X191" s="108"/>
    </row>
    <row r="192" spans="17:24" ht="12.95" customHeight="1" x14ac:dyDescent="0.2">
      <c r="Q192" s="108"/>
      <c r="R192" s="108"/>
      <c r="S192" s="108"/>
      <c r="T192" s="108"/>
      <c r="U192" s="108"/>
      <c r="V192" s="108"/>
      <c r="W192" s="108"/>
      <c r="X192" s="108"/>
    </row>
    <row r="193" spans="17:24" ht="12.95" customHeight="1" x14ac:dyDescent="0.2">
      <c r="Q193" s="108"/>
      <c r="R193" s="108"/>
      <c r="S193" s="108"/>
      <c r="T193" s="108"/>
      <c r="U193" s="108"/>
      <c r="V193" s="108"/>
      <c r="W193" s="108"/>
      <c r="X193" s="108"/>
    </row>
    <row r="194" spans="17:24" ht="12.95" customHeight="1" x14ac:dyDescent="0.2">
      <c r="Q194" s="108"/>
      <c r="R194" s="108"/>
      <c r="S194" s="108"/>
      <c r="T194" s="108"/>
      <c r="U194" s="108"/>
      <c r="V194" s="108"/>
      <c r="W194" s="108"/>
      <c r="X194" s="108"/>
    </row>
    <row r="195" spans="17:24" ht="12.95" customHeight="1" x14ac:dyDescent="0.2">
      <c r="Q195" s="108"/>
      <c r="R195" s="108"/>
      <c r="S195" s="108"/>
      <c r="T195" s="108"/>
      <c r="U195" s="108"/>
      <c r="V195" s="108"/>
      <c r="W195" s="108"/>
      <c r="X195" s="108"/>
    </row>
    <row r="196" spans="17:24" ht="12.95" customHeight="1" x14ac:dyDescent="0.2">
      <c r="Q196" s="108"/>
      <c r="R196" s="108"/>
      <c r="S196" s="108"/>
      <c r="T196" s="108"/>
      <c r="U196" s="108"/>
      <c r="V196" s="108"/>
      <c r="W196" s="108"/>
      <c r="X196" s="108"/>
    </row>
    <row r="197" spans="17:24" ht="12.95" customHeight="1" x14ac:dyDescent="0.2">
      <c r="Q197" s="108"/>
      <c r="R197" s="108"/>
      <c r="S197" s="108"/>
      <c r="T197" s="108"/>
      <c r="U197" s="108"/>
      <c r="V197" s="108"/>
      <c r="W197" s="108"/>
      <c r="X197" s="108"/>
    </row>
    <row r="198" spans="17:24" ht="12.95" customHeight="1" x14ac:dyDescent="0.2">
      <c r="Q198" s="108"/>
      <c r="R198" s="108"/>
      <c r="S198" s="108"/>
      <c r="T198" s="108"/>
      <c r="U198" s="108"/>
      <c r="V198" s="108"/>
      <c r="W198" s="108"/>
      <c r="X198" s="108"/>
    </row>
    <row r="199" spans="17:24" ht="12.95" customHeight="1" x14ac:dyDescent="0.2">
      <c r="Q199" s="108"/>
      <c r="R199" s="108"/>
      <c r="S199" s="108"/>
      <c r="T199" s="108"/>
      <c r="U199" s="108"/>
      <c r="V199" s="108"/>
      <c r="W199" s="108"/>
      <c r="X199" s="108"/>
    </row>
    <row r="200" spans="17:24" ht="12.95" customHeight="1" x14ac:dyDescent="0.2">
      <c r="Q200" s="108"/>
      <c r="R200" s="108"/>
      <c r="S200" s="108"/>
      <c r="T200" s="108"/>
      <c r="U200" s="108"/>
      <c r="V200" s="108"/>
      <c r="W200" s="108"/>
      <c r="X200" s="108"/>
    </row>
    <row r="201" spans="17:24" ht="12.95" customHeight="1" x14ac:dyDescent="0.2">
      <c r="Q201" s="108"/>
      <c r="R201" s="108"/>
      <c r="S201" s="108"/>
      <c r="T201" s="108"/>
      <c r="U201" s="108"/>
      <c r="V201" s="108"/>
      <c r="W201" s="108"/>
      <c r="X201" s="108"/>
    </row>
    <row r="202" spans="17:24" ht="12.95" customHeight="1" x14ac:dyDescent="0.2">
      <c r="Q202" s="108"/>
      <c r="R202" s="108"/>
      <c r="S202" s="108"/>
      <c r="T202" s="108"/>
      <c r="U202" s="108"/>
      <c r="V202" s="108"/>
      <c r="W202" s="108"/>
      <c r="X202" s="108"/>
    </row>
    <row r="203" spans="17:24" ht="12.95" customHeight="1" x14ac:dyDescent="0.2">
      <c r="Q203" s="108"/>
      <c r="R203" s="108"/>
      <c r="S203" s="108"/>
      <c r="T203" s="108"/>
      <c r="U203" s="108"/>
      <c r="V203" s="108"/>
      <c r="W203" s="108"/>
      <c r="X203" s="108"/>
    </row>
    <row r="204" spans="17:24" ht="12.95" customHeight="1" x14ac:dyDescent="0.2">
      <c r="Q204" s="108"/>
      <c r="R204" s="108"/>
      <c r="S204" s="108"/>
      <c r="T204" s="108"/>
      <c r="U204" s="108"/>
      <c r="V204" s="108"/>
      <c r="W204" s="108"/>
      <c r="X204" s="108"/>
    </row>
    <row r="205" spans="17:24" ht="12.95" customHeight="1" x14ac:dyDescent="0.2">
      <c r="Q205" s="108"/>
      <c r="R205" s="108"/>
      <c r="S205" s="108"/>
      <c r="T205" s="108"/>
      <c r="U205" s="108"/>
      <c r="V205" s="108"/>
      <c r="W205" s="108"/>
      <c r="X205" s="108"/>
    </row>
    <row r="206" spans="17:24" ht="12.95" customHeight="1" x14ac:dyDescent="0.2">
      <c r="Q206" s="108"/>
      <c r="R206" s="108"/>
      <c r="S206" s="108"/>
      <c r="T206" s="108"/>
      <c r="U206" s="108"/>
      <c r="V206" s="108"/>
      <c r="W206" s="108"/>
      <c r="X206" s="108"/>
    </row>
    <row r="207" spans="17:24" ht="12.95" customHeight="1" x14ac:dyDescent="0.2">
      <c r="Q207" s="108"/>
      <c r="R207" s="108"/>
      <c r="S207" s="108"/>
      <c r="T207" s="108"/>
      <c r="U207" s="108"/>
      <c r="V207" s="108"/>
      <c r="W207" s="108"/>
      <c r="X207" s="108"/>
    </row>
    <row r="208" spans="17:24" ht="12.95" customHeight="1" x14ac:dyDescent="0.2">
      <c r="Q208" s="108"/>
      <c r="R208" s="108"/>
      <c r="S208" s="108"/>
      <c r="T208" s="108"/>
      <c r="U208" s="108"/>
      <c r="V208" s="108"/>
      <c r="W208" s="108"/>
      <c r="X208" s="108"/>
    </row>
    <row r="209" spans="17:24" ht="12.95" customHeight="1" x14ac:dyDescent="0.2">
      <c r="Q209" s="108"/>
      <c r="R209" s="108"/>
      <c r="S209" s="108"/>
      <c r="T209" s="108"/>
      <c r="U209" s="108"/>
      <c r="V209" s="108"/>
      <c r="W209" s="108"/>
      <c r="X209" s="108"/>
    </row>
    <row r="210" spans="17:24" ht="12.95" customHeight="1" x14ac:dyDescent="0.2">
      <c r="Q210" s="108"/>
      <c r="R210" s="108"/>
      <c r="S210" s="108"/>
      <c r="T210" s="108"/>
      <c r="U210" s="108"/>
      <c r="V210" s="108"/>
      <c r="W210" s="108"/>
      <c r="X210" s="108"/>
    </row>
    <row r="211" spans="17:24" ht="12.95" customHeight="1" x14ac:dyDescent="0.2">
      <c r="Q211" s="108"/>
      <c r="R211" s="108"/>
      <c r="S211" s="108"/>
      <c r="T211" s="108"/>
      <c r="U211" s="108"/>
      <c r="V211" s="108"/>
      <c r="W211" s="108"/>
      <c r="X211" s="108"/>
    </row>
    <row r="212" spans="17:24" ht="12.95" customHeight="1" x14ac:dyDescent="0.2">
      <c r="Q212" s="108"/>
      <c r="R212" s="108"/>
      <c r="S212" s="108"/>
      <c r="T212" s="108"/>
      <c r="U212" s="108"/>
      <c r="V212" s="108"/>
      <c r="W212" s="108"/>
      <c r="X212" s="108"/>
    </row>
    <row r="213" spans="17:24" ht="12.95" customHeight="1" x14ac:dyDescent="0.2">
      <c r="Q213" s="108"/>
      <c r="R213" s="108"/>
      <c r="S213" s="108"/>
      <c r="T213" s="108"/>
      <c r="U213" s="108"/>
      <c r="V213" s="108"/>
      <c r="W213" s="108"/>
      <c r="X213" s="108"/>
    </row>
    <row r="214" spans="17:24" ht="12.95" customHeight="1" x14ac:dyDescent="0.2">
      <c r="Q214" s="108"/>
      <c r="R214" s="108"/>
      <c r="S214" s="108"/>
      <c r="T214" s="108"/>
      <c r="U214" s="108"/>
      <c r="V214" s="108"/>
      <c r="W214" s="108"/>
      <c r="X214" s="108"/>
    </row>
    <row r="215" spans="17:24" ht="12.95" customHeight="1" x14ac:dyDescent="0.2">
      <c r="Q215" s="108"/>
      <c r="R215" s="108"/>
      <c r="S215" s="108"/>
      <c r="T215" s="108"/>
      <c r="U215" s="108"/>
      <c r="V215" s="108"/>
      <c r="W215" s="108"/>
      <c r="X215" s="108"/>
    </row>
    <row r="216" spans="17:24" ht="12.95" customHeight="1" x14ac:dyDescent="0.2">
      <c r="Q216" s="108"/>
      <c r="R216" s="108"/>
      <c r="S216" s="108"/>
      <c r="T216" s="108"/>
      <c r="U216" s="108"/>
      <c r="V216" s="108"/>
      <c r="W216" s="108"/>
      <c r="X216" s="108"/>
    </row>
    <row r="217" spans="17:24" ht="12.95" customHeight="1" x14ac:dyDescent="0.2">
      <c r="Q217" s="108"/>
      <c r="R217" s="108"/>
      <c r="S217" s="108"/>
      <c r="T217" s="108"/>
      <c r="U217" s="108"/>
      <c r="V217" s="108"/>
      <c r="W217" s="108"/>
      <c r="X217" s="108"/>
    </row>
    <row r="218" spans="17:24" ht="12.95" customHeight="1" x14ac:dyDescent="0.2">
      <c r="Q218" s="108"/>
      <c r="R218" s="108"/>
      <c r="S218" s="108"/>
      <c r="T218" s="108"/>
      <c r="U218" s="108"/>
      <c r="V218" s="108"/>
      <c r="W218" s="108"/>
      <c r="X218" s="108"/>
    </row>
    <row r="219" spans="17:24" ht="12.95" customHeight="1" x14ac:dyDescent="0.2">
      <c r="Q219" s="108"/>
      <c r="R219" s="108"/>
      <c r="S219" s="108"/>
      <c r="T219" s="108"/>
      <c r="U219" s="108"/>
      <c r="V219" s="108"/>
      <c r="W219" s="108"/>
      <c r="X219" s="108"/>
    </row>
    <row r="220" spans="17:24" ht="12.95" customHeight="1" x14ac:dyDescent="0.2">
      <c r="Q220" s="108"/>
      <c r="R220" s="108"/>
      <c r="S220" s="108"/>
      <c r="T220" s="108"/>
      <c r="U220" s="108"/>
      <c r="V220" s="108"/>
      <c r="W220" s="108"/>
      <c r="X220" s="108"/>
    </row>
    <row r="221" spans="17:24" ht="12.95" customHeight="1" x14ac:dyDescent="0.2">
      <c r="Q221" s="108"/>
      <c r="R221" s="108"/>
      <c r="S221" s="108"/>
      <c r="T221" s="108"/>
      <c r="U221" s="108"/>
      <c r="V221" s="108"/>
      <c r="W221" s="108"/>
      <c r="X221" s="108"/>
    </row>
    <row r="222" spans="17:24" ht="12.95" customHeight="1" x14ac:dyDescent="0.2">
      <c r="Q222" s="108"/>
      <c r="R222" s="108"/>
      <c r="S222" s="108"/>
      <c r="T222" s="108"/>
      <c r="U222" s="108"/>
      <c r="V222" s="108"/>
      <c r="W222" s="108"/>
      <c r="X222" s="108"/>
    </row>
    <row r="223" spans="17:24" ht="12.95" customHeight="1" x14ac:dyDescent="0.2">
      <c r="Q223" s="108"/>
      <c r="R223" s="108"/>
      <c r="S223" s="108"/>
      <c r="T223" s="108"/>
      <c r="U223" s="108"/>
      <c r="V223" s="108"/>
      <c r="W223" s="108"/>
      <c r="X223" s="108"/>
    </row>
    <row r="224" spans="17:24" ht="12.95" customHeight="1" x14ac:dyDescent="0.2">
      <c r="Q224" s="108"/>
      <c r="R224" s="108"/>
      <c r="S224" s="108"/>
      <c r="T224" s="108"/>
      <c r="U224" s="108"/>
      <c r="V224" s="108"/>
      <c r="W224" s="108"/>
      <c r="X224" s="108"/>
    </row>
    <row r="225" spans="17:24" ht="12.95" customHeight="1" x14ac:dyDescent="0.2">
      <c r="Q225" s="108"/>
      <c r="R225" s="108"/>
      <c r="S225" s="108"/>
      <c r="T225" s="108"/>
      <c r="U225" s="108"/>
      <c r="V225" s="108"/>
      <c r="W225" s="108"/>
      <c r="X225" s="108"/>
    </row>
    <row r="226" spans="17:24" ht="12.95" customHeight="1" x14ac:dyDescent="0.2">
      <c r="Q226" s="108"/>
      <c r="R226" s="108"/>
      <c r="S226" s="108"/>
      <c r="T226" s="108"/>
      <c r="U226" s="108"/>
      <c r="V226" s="108"/>
      <c r="W226" s="108"/>
      <c r="X226" s="108"/>
    </row>
    <row r="227" spans="17:24" ht="12.95" customHeight="1" x14ac:dyDescent="0.2">
      <c r="Q227" s="108"/>
      <c r="R227" s="108"/>
      <c r="S227" s="108"/>
      <c r="T227" s="108"/>
      <c r="U227" s="108"/>
      <c r="V227" s="108"/>
      <c r="W227" s="108"/>
      <c r="X227" s="108"/>
    </row>
    <row r="228" spans="17:24" ht="12.95" customHeight="1" x14ac:dyDescent="0.2">
      <c r="Q228" s="108"/>
      <c r="R228" s="108"/>
      <c r="S228" s="108"/>
      <c r="T228" s="108"/>
      <c r="U228" s="108"/>
      <c r="V228" s="108"/>
      <c r="W228" s="108"/>
      <c r="X228" s="108"/>
    </row>
    <row r="229" spans="17:24" ht="12.95" customHeight="1" x14ac:dyDescent="0.2">
      <c r="Q229" s="108"/>
      <c r="R229" s="108"/>
      <c r="S229" s="108"/>
      <c r="T229" s="108"/>
      <c r="U229" s="108"/>
      <c r="V229" s="108"/>
      <c r="W229" s="108"/>
      <c r="X229" s="108"/>
    </row>
    <row r="230" spans="17:24" ht="12.95" customHeight="1" x14ac:dyDescent="0.2">
      <c r="Q230" s="108"/>
      <c r="R230" s="108"/>
      <c r="S230" s="108"/>
      <c r="T230" s="108"/>
      <c r="U230" s="108"/>
      <c r="V230" s="108"/>
      <c r="W230" s="108"/>
      <c r="X230" s="108"/>
    </row>
    <row r="231" spans="17:24" ht="12.95" customHeight="1" x14ac:dyDescent="0.2">
      <c r="Q231" s="108"/>
      <c r="R231" s="108"/>
      <c r="S231" s="108"/>
      <c r="T231" s="108"/>
      <c r="U231" s="108"/>
      <c r="V231" s="108"/>
      <c r="W231" s="108"/>
      <c r="X231" s="108"/>
    </row>
    <row r="232" spans="17:24" ht="12.95" customHeight="1" x14ac:dyDescent="0.2">
      <c r="Q232" s="108"/>
      <c r="R232" s="108"/>
      <c r="S232" s="108"/>
      <c r="T232" s="108"/>
      <c r="U232" s="108"/>
      <c r="V232" s="108"/>
      <c r="W232" s="108"/>
      <c r="X232" s="108"/>
    </row>
    <row r="233" spans="17:24" ht="12.95" customHeight="1" x14ac:dyDescent="0.2">
      <c r="Q233" s="108"/>
      <c r="R233" s="108"/>
      <c r="S233" s="108"/>
      <c r="T233" s="108"/>
      <c r="U233" s="108"/>
      <c r="V233" s="108"/>
      <c r="W233" s="108"/>
      <c r="X233" s="108"/>
    </row>
    <row r="234" spans="17:24" ht="12.95" customHeight="1" x14ac:dyDescent="0.2">
      <c r="Q234" s="108"/>
      <c r="R234" s="108"/>
      <c r="S234" s="108"/>
      <c r="T234" s="108"/>
      <c r="U234" s="108"/>
      <c r="V234" s="108"/>
      <c r="W234" s="108"/>
      <c r="X234" s="108"/>
    </row>
    <row r="235" spans="17:24" ht="12.95" customHeight="1" x14ac:dyDescent="0.2">
      <c r="Q235" s="108"/>
      <c r="R235" s="108"/>
      <c r="S235" s="108"/>
      <c r="T235" s="108"/>
      <c r="U235" s="108"/>
      <c r="V235" s="108"/>
      <c r="W235" s="108"/>
      <c r="X235" s="108"/>
    </row>
    <row r="236" spans="17:24" ht="12.95" customHeight="1" x14ac:dyDescent="0.2">
      <c r="Q236" s="108"/>
      <c r="R236" s="108"/>
      <c r="S236" s="108"/>
      <c r="T236" s="108"/>
      <c r="U236" s="108"/>
      <c r="V236" s="108"/>
      <c r="W236" s="108"/>
      <c r="X236" s="108"/>
    </row>
    <row r="237" spans="17:24" ht="12.95" customHeight="1" x14ac:dyDescent="0.2">
      <c r="Q237" s="108"/>
      <c r="R237" s="108"/>
      <c r="S237" s="108"/>
      <c r="T237" s="108"/>
      <c r="U237" s="108"/>
      <c r="V237" s="108"/>
      <c r="W237" s="108"/>
      <c r="X237" s="108"/>
    </row>
    <row r="238" spans="17:24" ht="12.95" customHeight="1" x14ac:dyDescent="0.2">
      <c r="Q238" s="108"/>
      <c r="R238" s="108"/>
      <c r="S238" s="108"/>
      <c r="T238" s="108"/>
      <c r="U238" s="108"/>
      <c r="V238" s="108"/>
      <c r="W238" s="108"/>
      <c r="X238" s="108"/>
    </row>
    <row r="239" spans="17:24" ht="12.95" customHeight="1" x14ac:dyDescent="0.2">
      <c r="Q239" s="108"/>
      <c r="R239" s="108"/>
      <c r="S239" s="108"/>
      <c r="T239" s="108"/>
      <c r="U239" s="108"/>
      <c r="V239" s="108"/>
      <c r="W239" s="108"/>
      <c r="X239" s="108"/>
    </row>
    <row r="240" spans="17:24" ht="12.95" customHeight="1" x14ac:dyDescent="0.2">
      <c r="Q240" s="108"/>
      <c r="R240" s="108"/>
      <c r="S240" s="108"/>
      <c r="T240" s="108"/>
      <c r="U240" s="108"/>
      <c r="V240" s="108"/>
      <c r="W240" s="108"/>
      <c r="X240" s="108"/>
    </row>
    <row r="241" spans="17:24" ht="12.95" customHeight="1" x14ac:dyDescent="0.2">
      <c r="Q241" s="108"/>
      <c r="R241" s="108"/>
      <c r="S241" s="108"/>
      <c r="T241" s="108"/>
      <c r="U241" s="108"/>
      <c r="V241" s="108"/>
      <c r="W241" s="108"/>
      <c r="X241" s="108"/>
    </row>
    <row r="242" spans="17:24" ht="12.95" customHeight="1" x14ac:dyDescent="0.2">
      <c r="Q242" s="108"/>
      <c r="R242" s="108"/>
      <c r="S242" s="108"/>
      <c r="T242" s="108"/>
      <c r="U242" s="108"/>
      <c r="V242" s="108"/>
      <c r="W242" s="108"/>
      <c r="X242" s="108"/>
    </row>
    <row r="243" spans="17:24" ht="12.95" customHeight="1" x14ac:dyDescent="0.2">
      <c r="Q243" s="108"/>
      <c r="R243" s="108"/>
      <c r="S243" s="108"/>
      <c r="T243" s="108"/>
      <c r="U243" s="108"/>
      <c r="V243" s="108"/>
      <c r="W243" s="108"/>
      <c r="X243" s="108"/>
    </row>
    <row r="244" spans="17:24" ht="12.95" customHeight="1" x14ac:dyDescent="0.2">
      <c r="Q244" s="108"/>
      <c r="R244" s="108"/>
      <c r="S244" s="108"/>
      <c r="T244" s="108"/>
      <c r="U244" s="108"/>
      <c r="V244" s="108"/>
      <c r="W244" s="108"/>
      <c r="X244" s="108"/>
    </row>
    <row r="245" spans="17:24" ht="12.95" customHeight="1" x14ac:dyDescent="0.2">
      <c r="Q245" s="108"/>
      <c r="R245" s="108"/>
      <c r="S245" s="108"/>
      <c r="T245" s="108"/>
      <c r="U245" s="108"/>
      <c r="V245" s="108"/>
      <c r="W245" s="108"/>
      <c r="X245" s="108"/>
    </row>
    <row r="246" spans="17:24" ht="12.95" customHeight="1" x14ac:dyDescent="0.2">
      <c r="Q246" s="108"/>
      <c r="R246" s="108"/>
      <c r="S246" s="108"/>
      <c r="T246" s="108"/>
      <c r="U246" s="108"/>
      <c r="V246" s="108"/>
      <c r="W246" s="108"/>
      <c r="X246" s="108"/>
    </row>
    <row r="247" spans="17:24" ht="12.95" customHeight="1" x14ac:dyDescent="0.2">
      <c r="Q247" s="108"/>
      <c r="R247" s="108"/>
      <c r="S247" s="108"/>
      <c r="T247" s="108"/>
      <c r="U247" s="108"/>
      <c r="V247" s="108"/>
      <c r="W247" s="108"/>
      <c r="X247" s="108"/>
    </row>
    <row r="248" spans="17:24" ht="12.95" customHeight="1" x14ac:dyDescent="0.2">
      <c r="Q248" s="108"/>
      <c r="R248" s="108"/>
      <c r="S248" s="108"/>
      <c r="T248" s="108"/>
      <c r="U248" s="108"/>
      <c r="V248" s="108"/>
      <c r="W248" s="108"/>
      <c r="X248" s="108"/>
    </row>
    <row r="249" spans="17:24" ht="12.95" customHeight="1" x14ac:dyDescent="0.2">
      <c r="Q249" s="108"/>
      <c r="R249" s="108"/>
      <c r="S249" s="108"/>
      <c r="T249" s="108"/>
      <c r="U249" s="108"/>
      <c r="V249" s="108"/>
      <c r="W249" s="108"/>
      <c r="X249" s="108"/>
    </row>
    <row r="250" spans="17:24" ht="12.95" customHeight="1" x14ac:dyDescent="0.2">
      <c r="Q250" s="108"/>
      <c r="R250" s="108"/>
      <c r="S250" s="108"/>
      <c r="T250" s="108"/>
      <c r="U250" s="108"/>
      <c r="V250" s="108"/>
      <c r="W250" s="108"/>
      <c r="X250" s="108"/>
    </row>
    <row r="251" spans="17:24" ht="12.95" customHeight="1" x14ac:dyDescent="0.2">
      <c r="Q251" s="108"/>
      <c r="R251" s="108"/>
      <c r="S251" s="108"/>
      <c r="T251" s="108"/>
      <c r="U251" s="108"/>
      <c r="V251" s="108"/>
      <c r="W251" s="108"/>
      <c r="X251" s="108"/>
    </row>
    <row r="252" spans="17:24" ht="12.95" customHeight="1" x14ac:dyDescent="0.2">
      <c r="Q252" s="108"/>
      <c r="R252" s="108"/>
      <c r="S252" s="108"/>
      <c r="T252" s="108"/>
      <c r="U252" s="108"/>
      <c r="V252" s="108"/>
      <c r="W252" s="108"/>
      <c r="X252" s="108"/>
    </row>
    <row r="253" spans="17:24" ht="12.95" customHeight="1" x14ac:dyDescent="0.2">
      <c r="Q253" s="108"/>
      <c r="R253" s="108"/>
      <c r="S253" s="108"/>
      <c r="T253" s="108"/>
      <c r="U253" s="108"/>
      <c r="V253" s="108"/>
      <c r="W253" s="108"/>
      <c r="X253" s="108"/>
    </row>
    <row r="254" spans="17:24" ht="12.95" customHeight="1" x14ac:dyDescent="0.2">
      <c r="Q254" s="108"/>
      <c r="R254" s="108"/>
      <c r="S254" s="108"/>
      <c r="T254" s="108"/>
      <c r="U254" s="108"/>
      <c r="V254" s="108"/>
      <c r="W254" s="108"/>
      <c r="X254" s="108"/>
    </row>
    <row r="255" spans="17:24" ht="12.95" customHeight="1" x14ac:dyDescent="0.2">
      <c r="Q255" s="108"/>
      <c r="R255" s="108"/>
      <c r="S255" s="108"/>
      <c r="T255" s="108"/>
      <c r="U255" s="108"/>
      <c r="V255" s="108"/>
      <c r="W255" s="108"/>
      <c r="X255" s="108"/>
    </row>
    <row r="256" spans="17:24" ht="12.95" customHeight="1" x14ac:dyDescent="0.2">
      <c r="Q256" s="108"/>
      <c r="R256" s="108"/>
      <c r="S256" s="108"/>
      <c r="T256" s="108"/>
      <c r="U256" s="108"/>
      <c r="V256" s="108"/>
      <c r="W256" s="108"/>
      <c r="X256" s="108"/>
    </row>
    <row r="257" spans="17:24" ht="12.95" customHeight="1" x14ac:dyDescent="0.2">
      <c r="Q257" s="108"/>
      <c r="R257" s="108"/>
      <c r="S257" s="108"/>
      <c r="T257" s="108"/>
      <c r="U257" s="108"/>
      <c r="V257" s="108"/>
      <c r="W257" s="108"/>
      <c r="X257" s="108"/>
    </row>
    <row r="258" spans="17:24" ht="12.95" customHeight="1" x14ac:dyDescent="0.2">
      <c r="Q258" s="108"/>
      <c r="R258" s="108"/>
      <c r="S258" s="108"/>
      <c r="T258" s="108"/>
      <c r="U258" s="108"/>
      <c r="V258" s="108"/>
      <c r="W258" s="108"/>
      <c r="X258" s="108"/>
    </row>
    <row r="259" spans="17:24" ht="12.95" customHeight="1" x14ac:dyDescent="0.2">
      <c r="Q259" s="108"/>
      <c r="R259" s="108"/>
      <c r="S259" s="108"/>
      <c r="T259" s="108"/>
      <c r="U259" s="108"/>
      <c r="V259" s="108"/>
      <c r="W259" s="108"/>
      <c r="X259" s="108"/>
    </row>
    <row r="260" spans="17:24" ht="12.95" customHeight="1" x14ac:dyDescent="0.2">
      <c r="Q260" s="108"/>
      <c r="R260" s="108"/>
      <c r="S260" s="108"/>
      <c r="T260" s="108"/>
      <c r="U260" s="108"/>
      <c r="V260" s="108"/>
      <c r="W260" s="108"/>
      <c r="X260" s="108"/>
    </row>
    <row r="261" spans="17:24" ht="12.95" customHeight="1" x14ac:dyDescent="0.2">
      <c r="Q261" s="108"/>
      <c r="R261" s="108"/>
      <c r="S261" s="108"/>
      <c r="T261" s="108"/>
      <c r="U261" s="108"/>
      <c r="V261" s="108"/>
      <c r="W261" s="108"/>
      <c r="X261" s="108"/>
    </row>
    <row r="262" spans="17:24" ht="12.95" customHeight="1" x14ac:dyDescent="0.2">
      <c r="Q262" s="108"/>
      <c r="R262" s="108"/>
      <c r="S262" s="108"/>
      <c r="T262" s="108"/>
      <c r="U262" s="108"/>
      <c r="V262" s="108"/>
      <c r="W262" s="108"/>
      <c r="X262" s="108"/>
    </row>
    <row r="263" spans="17:24" ht="12.95" customHeight="1" x14ac:dyDescent="0.2">
      <c r="Q263" s="108"/>
      <c r="R263" s="108"/>
      <c r="S263" s="108"/>
      <c r="T263" s="108"/>
      <c r="U263" s="108"/>
      <c r="V263" s="108"/>
      <c r="W263" s="108"/>
      <c r="X263" s="108"/>
    </row>
    <row r="264" spans="17:24" ht="12.95" customHeight="1" x14ac:dyDescent="0.2">
      <c r="Q264" s="108"/>
      <c r="R264" s="108"/>
      <c r="S264" s="108"/>
      <c r="T264" s="108"/>
      <c r="U264" s="108"/>
      <c r="V264" s="108"/>
      <c r="W264" s="108"/>
      <c r="X264" s="108"/>
    </row>
    <row r="265" spans="17:24" ht="12.95" customHeight="1" x14ac:dyDescent="0.2">
      <c r="Q265" s="108"/>
      <c r="R265" s="108"/>
      <c r="S265" s="108"/>
      <c r="T265" s="108"/>
      <c r="U265" s="108"/>
      <c r="V265" s="108"/>
      <c r="W265" s="108"/>
      <c r="X265" s="108"/>
    </row>
    <row r="266" spans="17:24" ht="12.95" customHeight="1" x14ac:dyDescent="0.2">
      <c r="Q266" s="108"/>
      <c r="R266" s="108"/>
      <c r="S266" s="108"/>
      <c r="T266" s="108"/>
      <c r="U266" s="108"/>
      <c r="V266" s="108"/>
      <c r="W266" s="108"/>
      <c r="X266" s="108"/>
    </row>
    <row r="267" spans="17:24" ht="12.95" customHeight="1" x14ac:dyDescent="0.2">
      <c r="Q267" s="108"/>
      <c r="R267" s="108"/>
      <c r="S267" s="108"/>
      <c r="T267" s="108"/>
      <c r="U267" s="108"/>
      <c r="V267" s="108"/>
      <c r="W267" s="108"/>
      <c r="X267" s="108"/>
    </row>
    <row r="268" spans="17:24" ht="12.95" customHeight="1" x14ac:dyDescent="0.2">
      <c r="Q268" s="108"/>
      <c r="R268" s="108"/>
      <c r="S268" s="108"/>
      <c r="T268" s="108"/>
      <c r="U268" s="108"/>
      <c r="V268" s="108"/>
      <c r="W268" s="108"/>
      <c r="X268" s="108"/>
    </row>
    <row r="269" spans="17:24" ht="12.95" customHeight="1" x14ac:dyDescent="0.2">
      <c r="Q269" s="108"/>
      <c r="R269" s="108"/>
      <c r="S269" s="108"/>
      <c r="T269" s="108"/>
      <c r="U269" s="108"/>
      <c r="V269" s="108"/>
      <c r="W269" s="108"/>
      <c r="X269" s="108"/>
    </row>
    <row r="270" spans="17:24" ht="12.95" customHeight="1" x14ac:dyDescent="0.2">
      <c r="Q270" s="108"/>
      <c r="R270" s="108"/>
      <c r="S270" s="108"/>
      <c r="T270" s="108"/>
      <c r="U270" s="108"/>
      <c r="V270" s="108"/>
      <c r="W270" s="108"/>
      <c r="X270" s="108"/>
    </row>
    <row r="271" spans="17:24" ht="12.95" customHeight="1" x14ac:dyDescent="0.2">
      <c r="Q271" s="108"/>
      <c r="R271" s="108"/>
      <c r="S271" s="108"/>
      <c r="T271" s="108"/>
      <c r="U271" s="108"/>
      <c r="V271" s="108"/>
      <c r="W271" s="108"/>
      <c r="X271" s="108"/>
    </row>
    <row r="272" spans="17:24" ht="12.95" customHeight="1" x14ac:dyDescent="0.2">
      <c r="Q272" s="108"/>
      <c r="R272" s="108"/>
      <c r="S272" s="108"/>
      <c r="T272" s="108"/>
      <c r="U272" s="108"/>
      <c r="V272" s="108"/>
      <c r="W272" s="108"/>
      <c r="X272" s="108"/>
    </row>
    <row r="273" spans="17:24" ht="12.95" customHeight="1" x14ac:dyDescent="0.2">
      <c r="Q273" s="108"/>
      <c r="R273" s="108"/>
      <c r="S273" s="108"/>
      <c r="T273" s="108"/>
      <c r="U273" s="108"/>
      <c r="V273" s="108"/>
      <c r="W273" s="108"/>
      <c r="X273" s="108"/>
    </row>
    <row r="274" spans="17:24" ht="12.95" customHeight="1" x14ac:dyDescent="0.2">
      <c r="Q274" s="108"/>
      <c r="R274" s="108"/>
      <c r="S274" s="108"/>
      <c r="T274" s="108"/>
      <c r="U274" s="108"/>
      <c r="V274" s="108"/>
      <c r="W274" s="108"/>
      <c r="X274" s="108"/>
    </row>
    <row r="275" spans="17:24" ht="12.95" customHeight="1" x14ac:dyDescent="0.2">
      <c r="Q275" s="108"/>
      <c r="R275" s="108"/>
      <c r="S275" s="108"/>
      <c r="T275" s="108"/>
      <c r="U275" s="108"/>
      <c r="V275" s="108"/>
      <c r="W275" s="108"/>
      <c r="X275" s="108"/>
    </row>
    <row r="276" spans="17:24" ht="12.95" customHeight="1" x14ac:dyDescent="0.2">
      <c r="Q276" s="108"/>
      <c r="R276" s="108"/>
      <c r="S276" s="108"/>
      <c r="T276" s="108"/>
      <c r="U276" s="108"/>
      <c r="V276" s="108"/>
      <c r="W276" s="108"/>
      <c r="X276" s="108"/>
    </row>
    <row r="277" spans="17:24" ht="12.95" customHeight="1" x14ac:dyDescent="0.2">
      <c r="Q277" s="108"/>
      <c r="R277" s="108"/>
      <c r="S277" s="108"/>
      <c r="T277" s="108"/>
      <c r="U277" s="108"/>
      <c r="V277" s="108"/>
      <c r="W277" s="108"/>
      <c r="X277" s="108"/>
    </row>
    <row r="278" spans="17:24" ht="12.95" customHeight="1" x14ac:dyDescent="0.2">
      <c r="Q278" s="108"/>
      <c r="R278" s="108"/>
      <c r="S278" s="108"/>
      <c r="T278" s="108"/>
      <c r="U278" s="108"/>
      <c r="V278" s="108"/>
      <c r="W278" s="108"/>
      <c r="X278" s="108"/>
    </row>
    <row r="279" spans="17:24" ht="12.95" customHeight="1" x14ac:dyDescent="0.2">
      <c r="Q279" s="108"/>
      <c r="R279" s="108"/>
      <c r="S279" s="108"/>
      <c r="T279" s="108"/>
      <c r="U279" s="108"/>
      <c r="V279" s="108"/>
      <c r="W279" s="108"/>
      <c r="X279" s="108"/>
    </row>
    <row r="280" spans="17:24" ht="12.95" customHeight="1" x14ac:dyDescent="0.2">
      <c r="Q280" s="108"/>
      <c r="R280" s="108"/>
      <c r="S280" s="108"/>
      <c r="T280" s="108"/>
      <c r="U280" s="108"/>
      <c r="V280" s="108"/>
      <c r="W280" s="108"/>
      <c r="X280" s="108"/>
    </row>
    <row r="281" spans="17:24" ht="12.95" customHeight="1" x14ac:dyDescent="0.2">
      <c r="Q281" s="108"/>
      <c r="R281" s="108"/>
      <c r="S281" s="108"/>
      <c r="T281" s="108"/>
      <c r="U281" s="108"/>
      <c r="V281" s="108"/>
      <c r="W281" s="108"/>
      <c r="X281" s="108"/>
    </row>
    <row r="282" spans="17:24" ht="12.95" customHeight="1" x14ac:dyDescent="0.2">
      <c r="Q282" s="108"/>
      <c r="R282" s="108"/>
      <c r="S282" s="108"/>
      <c r="T282" s="108"/>
      <c r="U282" s="108"/>
      <c r="V282" s="108"/>
      <c r="W282" s="108"/>
      <c r="X282" s="108"/>
    </row>
    <row r="283" spans="17:24" ht="12.95" customHeight="1" x14ac:dyDescent="0.2">
      <c r="Q283" s="108"/>
      <c r="R283" s="108"/>
      <c r="S283" s="108"/>
      <c r="T283" s="108"/>
      <c r="U283" s="108"/>
      <c r="V283" s="108"/>
      <c r="W283" s="108"/>
      <c r="X283" s="108"/>
    </row>
    <row r="284" spans="17:24" ht="12.95" customHeight="1" x14ac:dyDescent="0.2">
      <c r="Q284" s="108"/>
      <c r="R284" s="108"/>
      <c r="S284" s="108"/>
      <c r="T284" s="108"/>
      <c r="U284" s="108"/>
      <c r="V284" s="108"/>
      <c r="W284" s="108"/>
      <c r="X284" s="108"/>
    </row>
    <row r="285" spans="17:24" ht="12.95" customHeight="1" x14ac:dyDescent="0.2">
      <c r="Q285" s="108"/>
      <c r="R285" s="108"/>
      <c r="S285" s="108"/>
      <c r="T285" s="108"/>
      <c r="U285" s="108"/>
      <c r="V285" s="108"/>
      <c r="W285" s="108"/>
      <c r="X285" s="108"/>
    </row>
    <row r="286" spans="17:24" ht="12.95" customHeight="1" x14ac:dyDescent="0.2">
      <c r="Q286" s="108"/>
      <c r="R286" s="108"/>
      <c r="S286" s="108"/>
      <c r="T286" s="108"/>
      <c r="U286" s="108"/>
      <c r="V286" s="108"/>
      <c r="W286" s="108"/>
      <c r="X286" s="108"/>
    </row>
    <row r="287" spans="17:24" ht="12.95" customHeight="1" x14ac:dyDescent="0.2">
      <c r="Q287" s="108"/>
      <c r="R287" s="108"/>
      <c r="S287" s="108"/>
      <c r="T287" s="108"/>
      <c r="U287" s="108"/>
      <c r="V287" s="108"/>
      <c r="W287" s="108"/>
      <c r="X287" s="108"/>
    </row>
    <row r="288" spans="17:24" ht="12.95" customHeight="1" x14ac:dyDescent="0.2">
      <c r="Q288" s="108"/>
      <c r="R288" s="108"/>
      <c r="S288" s="108"/>
      <c r="T288" s="108"/>
      <c r="U288" s="108"/>
      <c r="V288" s="108"/>
      <c r="W288" s="108"/>
      <c r="X288" s="108"/>
    </row>
    <row r="289" spans="17:24" ht="12.95" customHeight="1" x14ac:dyDescent="0.2">
      <c r="Q289" s="108"/>
      <c r="R289" s="108"/>
      <c r="S289" s="108"/>
      <c r="T289" s="108"/>
      <c r="U289" s="108"/>
      <c r="V289" s="108"/>
      <c r="W289" s="108"/>
      <c r="X289" s="108"/>
    </row>
    <row r="290" spans="17:24" ht="12.95" customHeight="1" x14ac:dyDescent="0.2">
      <c r="Q290" s="108"/>
      <c r="R290" s="108"/>
      <c r="S290" s="108"/>
      <c r="T290" s="108"/>
      <c r="U290" s="108"/>
      <c r="V290" s="108"/>
      <c r="W290" s="108"/>
      <c r="X290" s="108"/>
    </row>
    <row r="291" spans="17:24" ht="12.95" customHeight="1" x14ac:dyDescent="0.2">
      <c r="Q291" s="108"/>
      <c r="R291" s="108"/>
      <c r="S291" s="108"/>
      <c r="T291" s="108"/>
      <c r="U291" s="108"/>
      <c r="V291" s="108"/>
      <c r="W291" s="108"/>
      <c r="X291" s="108"/>
    </row>
    <row r="292" spans="17:24" ht="12.95" customHeight="1" x14ac:dyDescent="0.2">
      <c r="Q292" s="108"/>
      <c r="R292" s="108"/>
      <c r="S292" s="108"/>
      <c r="T292" s="108"/>
      <c r="U292" s="108"/>
      <c r="V292" s="108"/>
      <c r="W292" s="108"/>
      <c r="X292" s="108"/>
    </row>
    <row r="293" spans="17:24" ht="12.95" customHeight="1" x14ac:dyDescent="0.2">
      <c r="Q293" s="108"/>
      <c r="R293" s="108"/>
      <c r="S293" s="108"/>
      <c r="T293" s="108"/>
      <c r="U293" s="108"/>
      <c r="V293" s="108"/>
      <c r="W293" s="108"/>
      <c r="X293" s="108"/>
    </row>
    <row r="294" spans="17:24" ht="12.95" customHeight="1" x14ac:dyDescent="0.2">
      <c r="Q294" s="108"/>
      <c r="R294" s="108"/>
      <c r="S294" s="108"/>
      <c r="T294" s="108"/>
      <c r="U294" s="108"/>
      <c r="V294" s="108"/>
      <c r="W294" s="108"/>
      <c r="X294" s="108"/>
    </row>
    <row r="295" spans="17:24" ht="12.95" customHeight="1" x14ac:dyDescent="0.2">
      <c r="Q295" s="108"/>
      <c r="R295" s="108"/>
      <c r="S295" s="108"/>
      <c r="T295" s="108"/>
      <c r="U295" s="108"/>
      <c r="V295" s="108"/>
      <c r="W295" s="108"/>
      <c r="X295" s="108"/>
    </row>
    <row r="296" spans="17:24" ht="12.95" customHeight="1" x14ac:dyDescent="0.2">
      <c r="Q296" s="108"/>
      <c r="R296" s="108"/>
      <c r="S296" s="108"/>
      <c r="T296" s="108"/>
      <c r="U296" s="108"/>
      <c r="V296" s="108"/>
      <c r="W296" s="108"/>
      <c r="X296" s="108"/>
    </row>
    <row r="297" spans="17:24" ht="12.95" customHeight="1" x14ac:dyDescent="0.2">
      <c r="Q297" s="108"/>
      <c r="R297" s="108"/>
      <c r="S297" s="108"/>
      <c r="T297" s="108"/>
      <c r="U297" s="108"/>
      <c r="V297" s="108"/>
      <c r="W297" s="108"/>
      <c r="X297" s="108"/>
    </row>
    <row r="298" spans="17:24" ht="12.95" customHeight="1" x14ac:dyDescent="0.2">
      <c r="Q298" s="108"/>
      <c r="R298" s="108"/>
      <c r="S298" s="108"/>
      <c r="T298" s="108"/>
      <c r="U298" s="108"/>
      <c r="V298" s="108"/>
      <c r="W298" s="108"/>
      <c r="X298" s="108"/>
    </row>
    <row r="299" spans="17:24" ht="12.95" customHeight="1" x14ac:dyDescent="0.2">
      <c r="Q299" s="108"/>
      <c r="R299" s="108"/>
      <c r="S299" s="108"/>
      <c r="T299" s="108"/>
      <c r="U299" s="108"/>
      <c r="V299" s="108"/>
      <c r="W299" s="108"/>
      <c r="X299" s="108"/>
    </row>
    <row r="300" spans="17:24" ht="12.95" customHeight="1" x14ac:dyDescent="0.2">
      <c r="Q300" s="108"/>
      <c r="R300" s="108"/>
      <c r="S300" s="108"/>
      <c r="T300" s="108"/>
      <c r="U300" s="108"/>
      <c r="V300" s="108"/>
      <c r="W300" s="108"/>
      <c r="X300" s="108"/>
    </row>
    <row r="301" spans="17:24" ht="12.95" customHeight="1" x14ac:dyDescent="0.2">
      <c r="Q301" s="108"/>
      <c r="R301" s="108"/>
      <c r="S301" s="108"/>
      <c r="T301" s="108"/>
      <c r="U301" s="108"/>
      <c r="V301" s="108"/>
      <c r="W301" s="108"/>
      <c r="X301" s="108"/>
    </row>
    <row r="302" spans="17:24" ht="12.95" customHeight="1" x14ac:dyDescent="0.2">
      <c r="Q302" s="108"/>
      <c r="R302" s="108"/>
      <c r="S302" s="108"/>
      <c r="T302" s="108"/>
      <c r="U302" s="108"/>
      <c r="V302" s="108"/>
      <c r="W302" s="108"/>
      <c r="X302" s="108"/>
    </row>
    <row r="303" spans="17:24" ht="12.95" customHeight="1" x14ac:dyDescent="0.2">
      <c r="Q303" s="108"/>
      <c r="R303" s="108"/>
      <c r="S303" s="108"/>
      <c r="T303" s="108"/>
      <c r="U303" s="108"/>
      <c r="V303" s="108"/>
      <c r="W303" s="108"/>
      <c r="X303" s="108"/>
    </row>
    <row r="304" spans="17:24" ht="12.95" customHeight="1" x14ac:dyDescent="0.2">
      <c r="Q304" s="108"/>
      <c r="R304" s="108"/>
      <c r="S304" s="108"/>
      <c r="T304" s="108"/>
      <c r="U304" s="108"/>
      <c r="V304" s="108"/>
      <c r="W304" s="108"/>
      <c r="X304" s="108"/>
    </row>
    <row r="305" spans="17:24" ht="12.95" customHeight="1" x14ac:dyDescent="0.2">
      <c r="Q305" s="108"/>
      <c r="R305" s="108"/>
      <c r="S305" s="108"/>
      <c r="T305" s="108"/>
      <c r="U305" s="108"/>
      <c r="V305" s="108"/>
      <c r="W305" s="108"/>
      <c r="X305" s="108"/>
    </row>
    <row r="306" spans="17:24" ht="12.95" customHeight="1" x14ac:dyDescent="0.2">
      <c r="Q306" s="108"/>
      <c r="R306" s="108"/>
      <c r="S306" s="108"/>
      <c r="T306" s="108"/>
      <c r="U306" s="108"/>
      <c r="V306" s="108"/>
      <c r="W306" s="108"/>
      <c r="X306" s="108"/>
    </row>
    <row r="307" spans="17:24" ht="12.95" customHeight="1" x14ac:dyDescent="0.2">
      <c r="Q307" s="108"/>
      <c r="R307" s="108"/>
      <c r="S307" s="108"/>
      <c r="T307" s="108"/>
      <c r="U307" s="108"/>
      <c r="V307" s="108"/>
      <c r="W307" s="108"/>
      <c r="X307" s="108"/>
    </row>
    <row r="308" spans="17:24" ht="12.95" customHeight="1" x14ac:dyDescent="0.2">
      <c r="Q308" s="108"/>
      <c r="R308" s="108"/>
      <c r="S308" s="108"/>
      <c r="T308" s="108"/>
      <c r="U308" s="108"/>
      <c r="V308" s="108"/>
      <c r="W308" s="108"/>
      <c r="X308" s="108"/>
    </row>
    <row r="309" spans="17:24" ht="12.95" customHeight="1" x14ac:dyDescent="0.2">
      <c r="Q309" s="108"/>
      <c r="R309" s="108"/>
      <c r="S309" s="108"/>
      <c r="T309" s="108"/>
      <c r="U309" s="108"/>
      <c r="V309" s="108"/>
      <c r="W309" s="108"/>
      <c r="X309" s="108"/>
    </row>
    <row r="310" spans="17:24" ht="12.95" customHeight="1" x14ac:dyDescent="0.2">
      <c r="Q310" s="108"/>
      <c r="R310" s="108"/>
      <c r="S310" s="108"/>
      <c r="T310" s="108"/>
      <c r="U310" s="108"/>
      <c r="V310" s="108"/>
      <c r="W310" s="108"/>
      <c r="X310" s="108"/>
    </row>
    <row r="311" spans="17:24" ht="12.95" customHeight="1" x14ac:dyDescent="0.2">
      <c r="Q311" s="108"/>
      <c r="R311" s="108"/>
      <c r="S311" s="108"/>
      <c r="T311" s="108"/>
      <c r="U311" s="108"/>
      <c r="V311" s="108"/>
      <c r="W311" s="108"/>
      <c r="X311" s="108"/>
    </row>
    <row r="312" spans="17:24" ht="12.95" customHeight="1" x14ac:dyDescent="0.2">
      <c r="Q312" s="108"/>
      <c r="R312" s="108"/>
      <c r="S312" s="108"/>
      <c r="T312" s="108"/>
      <c r="U312" s="108"/>
      <c r="V312" s="108"/>
      <c r="W312" s="108"/>
      <c r="X312" s="108"/>
    </row>
    <row r="313" spans="17:24" ht="12.95" customHeight="1" x14ac:dyDescent="0.2">
      <c r="Q313" s="108"/>
      <c r="R313" s="108"/>
      <c r="S313" s="108"/>
      <c r="T313" s="108"/>
      <c r="U313" s="108"/>
      <c r="V313" s="108"/>
      <c r="W313" s="108"/>
      <c r="X313" s="108"/>
    </row>
    <row r="314" spans="17:24" ht="12.95" customHeight="1" x14ac:dyDescent="0.2">
      <c r="Q314" s="108"/>
      <c r="R314" s="108"/>
      <c r="S314" s="108"/>
      <c r="T314" s="108"/>
      <c r="U314" s="108"/>
      <c r="V314" s="108"/>
      <c r="W314" s="108"/>
      <c r="X314" s="108"/>
    </row>
    <row r="315" spans="17:24" ht="12.95" customHeight="1" x14ac:dyDescent="0.2">
      <c r="Q315" s="108"/>
      <c r="R315" s="108"/>
      <c r="S315" s="108"/>
      <c r="T315" s="108"/>
      <c r="U315" s="108"/>
      <c r="V315" s="108"/>
      <c r="W315" s="108"/>
      <c r="X315" s="108"/>
    </row>
    <row r="316" spans="17:24" ht="12.95" customHeight="1" x14ac:dyDescent="0.2">
      <c r="Q316" s="108"/>
      <c r="R316" s="108"/>
      <c r="S316" s="108"/>
      <c r="T316" s="108"/>
      <c r="U316" s="108"/>
      <c r="V316" s="108"/>
      <c r="W316" s="108"/>
      <c r="X316" s="108"/>
    </row>
    <row r="317" spans="17:24" ht="12.95" customHeight="1" x14ac:dyDescent="0.2">
      <c r="Q317" s="108"/>
      <c r="R317" s="108"/>
      <c r="S317" s="108"/>
      <c r="T317" s="108"/>
      <c r="U317" s="108"/>
      <c r="V317" s="108"/>
      <c r="W317" s="108"/>
      <c r="X317" s="108"/>
    </row>
    <row r="318" spans="17:24" ht="12.95" customHeight="1" x14ac:dyDescent="0.2">
      <c r="Q318" s="108"/>
      <c r="R318" s="108"/>
      <c r="S318" s="108"/>
      <c r="T318" s="108"/>
      <c r="U318" s="108"/>
      <c r="V318" s="108"/>
      <c r="W318" s="108"/>
      <c r="X318" s="108"/>
    </row>
    <row r="319" spans="17:24" ht="12.95" customHeight="1" x14ac:dyDescent="0.2">
      <c r="Q319" s="108"/>
      <c r="R319" s="108"/>
      <c r="S319" s="108"/>
      <c r="T319" s="108"/>
      <c r="U319" s="108"/>
      <c r="V319" s="108"/>
      <c r="W319" s="108"/>
      <c r="X319" s="108"/>
    </row>
    <row r="320" spans="17:24" ht="12.95" customHeight="1" x14ac:dyDescent="0.2">
      <c r="Q320" s="108"/>
      <c r="R320" s="108"/>
      <c r="S320" s="108"/>
      <c r="T320" s="108"/>
      <c r="U320" s="108"/>
      <c r="V320" s="108"/>
      <c r="W320" s="108"/>
      <c r="X320" s="108"/>
    </row>
    <row r="321" spans="17:24" ht="12.95" customHeight="1" x14ac:dyDescent="0.2">
      <c r="Q321" s="108"/>
      <c r="R321" s="108"/>
      <c r="S321" s="108"/>
      <c r="T321" s="108"/>
      <c r="U321" s="108"/>
      <c r="V321" s="108"/>
      <c r="W321" s="108"/>
      <c r="X321" s="108"/>
    </row>
    <row r="322" spans="17:24" ht="12.95" customHeight="1" x14ac:dyDescent="0.2">
      <c r="Q322" s="108"/>
      <c r="R322" s="108"/>
      <c r="S322" s="108"/>
      <c r="T322" s="108"/>
      <c r="U322" s="108"/>
      <c r="V322" s="108"/>
      <c r="W322" s="108"/>
      <c r="X322" s="108"/>
    </row>
    <row r="323" spans="17:24" ht="12.95" customHeight="1" x14ac:dyDescent="0.2">
      <c r="Q323" s="108"/>
      <c r="R323" s="108"/>
      <c r="S323" s="108"/>
      <c r="T323" s="108"/>
      <c r="U323" s="108"/>
      <c r="V323" s="108"/>
      <c r="W323" s="108"/>
      <c r="X323" s="108"/>
    </row>
    <row r="324" spans="17:24" ht="12.95" customHeight="1" x14ac:dyDescent="0.2">
      <c r="Q324" s="108"/>
      <c r="R324" s="108"/>
      <c r="S324" s="108"/>
      <c r="T324" s="108"/>
      <c r="U324" s="108"/>
      <c r="V324" s="108"/>
      <c r="W324" s="108"/>
      <c r="X324" s="108"/>
    </row>
    <row r="325" spans="17:24" ht="12.95" customHeight="1" x14ac:dyDescent="0.2">
      <c r="Q325" s="108"/>
      <c r="R325" s="108"/>
      <c r="S325" s="108"/>
      <c r="T325" s="108"/>
      <c r="U325" s="108"/>
      <c r="V325" s="108"/>
      <c r="W325" s="108"/>
      <c r="X325" s="108"/>
    </row>
    <row r="326" spans="17:24" ht="12.95" customHeight="1" x14ac:dyDescent="0.2">
      <c r="Q326" s="108"/>
      <c r="R326" s="108"/>
      <c r="S326" s="108"/>
      <c r="T326" s="108"/>
      <c r="U326" s="108"/>
      <c r="V326" s="108"/>
      <c r="W326" s="108"/>
      <c r="X326" s="108"/>
    </row>
    <row r="327" spans="17:24" ht="12.95" customHeight="1" x14ac:dyDescent="0.2">
      <c r="Q327" s="108"/>
      <c r="R327" s="108"/>
      <c r="S327" s="108"/>
      <c r="T327" s="108"/>
      <c r="U327" s="108"/>
      <c r="V327" s="108"/>
      <c r="W327" s="108"/>
      <c r="X327" s="108"/>
    </row>
    <row r="328" spans="17:24" ht="12.95" customHeight="1" x14ac:dyDescent="0.2">
      <c r="Q328" s="108"/>
      <c r="R328" s="108"/>
      <c r="S328" s="108"/>
      <c r="T328" s="108"/>
      <c r="U328" s="108"/>
      <c r="V328" s="108"/>
      <c r="W328" s="108"/>
      <c r="X328" s="108"/>
    </row>
    <row r="329" spans="17:24" ht="12.95" customHeight="1" x14ac:dyDescent="0.2">
      <c r="Q329" s="108"/>
      <c r="R329" s="108"/>
      <c r="S329" s="108"/>
      <c r="T329" s="108"/>
      <c r="U329" s="108"/>
      <c r="V329" s="108"/>
      <c r="W329" s="108"/>
      <c r="X329" s="108"/>
    </row>
    <row r="330" spans="17:24" ht="12.95" customHeight="1" x14ac:dyDescent="0.2">
      <c r="Q330" s="108"/>
      <c r="R330" s="108"/>
      <c r="S330" s="108"/>
      <c r="T330" s="108"/>
      <c r="U330" s="108"/>
      <c r="V330" s="108"/>
      <c r="W330" s="108"/>
      <c r="X330" s="108"/>
    </row>
    <row r="331" spans="17:24" ht="12.95" customHeight="1" x14ac:dyDescent="0.2">
      <c r="Q331" s="108"/>
      <c r="R331" s="108"/>
      <c r="S331" s="108"/>
      <c r="T331" s="108"/>
      <c r="U331" s="108"/>
      <c r="V331" s="108"/>
      <c r="W331" s="108"/>
      <c r="X331" s="108"/>
    </row>
    <row r="332" spans="17:24" ht="12.95" customHeight="1" x14ac:dyDescent="0.2">
      <c r="Q332" s="108"/>
      <c r="R332" s="108"/>
      <c r="S332" s="108"/>
      <c r="T332" s="108"/>
      <c r="U332" s="108"/>
      <c r="V332" s="108"/>
      <c r="W332" s="108"/>
      <c r="X332" s="108"/>
    </row>
    <row r="333" spans="17:24" ht="12.95" customHeight="1" x14ac:dyDescent="0.2">
      <c r="Q333" s="108"/>
      <c r="R333" s="108"/>
      <c r="S333" s="108"/>
      <c r="T333" s="108"/>
      <c r="U333" s="108"/>
      <c r="V333" s="108"/>
      <c r="W333" s="108"/>
      <c r="X333" s="108"/>
    </row>
    <row r="334" spans="17:24" ht="12.95" customHeight="1" x14ac:dyDescent="0.2">
      <c r="Q334" s="108"/>
      <c r="R334" s="108"/>
      <c r="S334" s="108"/>
      <c r="T334" s="108"/>
      <c r="U334" s="108"/>
      <c r="V334" s="108"/>
      <c r="W334" s="108"/>
      <c r="X334" s="108"/>
    </row>
    <row r="335" spans="17:24" ht="12.95" customHeight="1" x14ac:dyDescent="0.2">
      <c r="Q335" s="108"/>
      <c r="R335" s="108"/>
      <c r="S335" s="108"/>
      <c r="T335" s="108"/>
      <c r="U335" s="108"/>
      <c r="V335" s="108"/>
      <c r="W335" s="108"/>
      <c r="X335" s="108"/>
    </row>
    <row r="336" spans="17:24" ht="12.95" customHeight="1" x14ac:dyDescent="0.2">
      <c r="Q336" s="108"/>
      <c r="R336" s="108"/>
      <c r="S336" s="108"/>
      <c r="T336" s="108"/>
      <c r="U336" s="108"/>
      <c r="V336" s="108"/>
      <c r="W336" s="108"/>
      <c r="X336" s="108"/>
    </row>
    <row r="337" spans="17:24" ht="12.95" customHeight="1" x14ac:dyDescent="0.2">
      <c r="Q337" s="108"/>
      <c r="R337" s="108"/>
      <c r="S337" s="108"/>
      <c r="T337" s="108"/>
      <c r="U337" s="108"/>
      <c r="V337" s="108"/>
      <c r="W337" s="108"/>
      <c r="X337" s="108"/>
    </row>
    <row r="338" spans="17:24" ht="12.95" customHeight="1" x14ac:dyDescent="0.2">
      <c r="Q338" s="108"/>
      <c r="R338" s="108"/>
      <c r="S338" s="108"/>
      <c r="T338" s="108"/>
      <c r="U338" s="108"/>
      <c r="V338" s="108"/>
      <c r="W338" s="108"/>
      <c r="X338" s="108"/>
    </row>
    <row r="339" spans="17:24" ht="12.95" customHeight="1" x14ac:dyDescent="0.2">
      <c r="Q339" s="108"/>
      <c r="R339" s="108"/>
      <c r="S339" s="108"/>
      <c r="T339" s="108"/>
      <c r="U339" s="108"/>
      <c r="V339" s="108"/>
      <c r="W339" s="108"/>
      <c r="X339" s="108"/>
    </row>
    <row r="340" spans="17:24" ht="12.95" customHeight="1" x14ac:dyDescent="0.2">
      <c r="Q340" s="108"/>
      <c r="R340" s="108"/>
      <c r="S340" s="108"/>
      <c r="T340" s="108"/>
      <c r="U340" s="108"/>
      <c r="V340" s="108"/>
      <c r="W340" s="108"/>
      <c r="X340" s="108"/>
    </row>
    <row r="341" spans="17:24" ht="12.95" customHeight="1" x14ac:dyDescent="0.2">
      <c r="Q341" s="108"/>
      <c r="R341" s="108"/>
      <c r="S341" s="108"/>
      <c r="T341" s="108"/>
      <c r="U341" s="108"/>
      <c r="V341" s="108"/>
      <c r="W341" s="108"/>
      <c r="X341" s="108"/>
    </row>
    <row r="342" spans="17:24" ht="12.95" customHeight="1" x14ac:dyDescent="0.2">
      <c r="Q342" s="108"/>
      <c r="R342" s="108"/>
      <c r="S342" s="108"/>
      <c r="T342" s="108"/>
      <c r="U342" s="108"/>
      <c r="V342" s="108"/>
      <c r="W342" s="108"/>
      <c r="X342" s="108"/>
    </row>
    <row r="343" spans="17:24" ht="12.95" customHeight="1" x14ac:dyDescent="0.2">
      <c r="Q343" s="108"/>
      <c r="R343" s="108"/>
      <c r="S343" s="108"/>
      <c r="T343" s="108"/>
      <c r="U343" s="108"/>
      <c r="V343" s="108"/>
      <c r="W343" s="108"/>
      <c r="X343" s="108"/>
    </row>
    <row r="344" spans="17:24" ht="12.95" customHeight="1" x14ac:dyDescent="0.2">
      <c r="Q344" s="108"/>
      <c r="R344" s="108"/>
      <c r="S344" s="108"/>
      <c r="T344" s="108"/>
      <c r="U344" s="108"/>
      <c r="V344" s="108"/>
      <c r="W344" s="108"/>
      <c r="X344" s="108"/>
    </row>
    <row r="345" spans="17:24" ht="12.95" customHeight="1" x14ac:dyDescent="0.2">
      <c r="Q345" s="108"/>
      <c r="R345" s="108"/>
      <c r="S345" s="108"/>
      <c r="T345" s="108"/>
      <c r="U345" s="108"/>
      <c r="V345" s="108"/>
      <c r="W345" s="108"/>
      <c r="X345" s="108"/>
    </row>
    <row r="346" spans="17:24" ht="12.95" customHeight="1" x14ac:dyDescent="0.2">
      <c r="Q346" s="108"/>
      <c r="R346" s="108"/>
      <c r="S346" s="108"/>
      <c r="T346" s="108"/>
      <c r="U346" s="108"/>
      <c r="V346" s="108"/>
      <c r="W346" s="108"/>
      <c r="X346" s="108"/>
    </row>
    <row r="347" spans="17:24" ht="12.95" customHeight="1" x14ac:dyDescent="0.2">
      <c r="Q347" s="108"/>
      <c r="R347" s="108"/>
      <c r="S347" s="108"/>
      <c r="T347" s="108"/>
      <c r="U347" s="108"/>
      <c r="V347" s="108"/>
      <c r="W347" s="108"/>
      <c r="X347" s="108"/>
    </row>
    <row r="348" spans="17:24" ht="12.95" customHeight="1" x14ac:dyDescent="0.2">
      <c r="Q348" s="108"/>
      <c r="R348" s="108"/>
      <c r="S348" s="108"/>
      <c r="T348" s="108"/>
      <c r="U348" s="108"/>
      <c r="V348" s="108"/>
      <c r="W348" s="108"/>
      <c r="X348" s="108"/>
    </row>
    <row r="349" spans="17:24" ht="12.95" customHeight="1" x14ac:dyDescent="0.2">
      <c r="Q349" s="108"/>
      <c r="R349" s="108"/>
      <c r="S349" s="108"/>
      <c r="T349" s="108"/>
      <c r="U349" s="108"/>
      <c r="V349" s="108"/>
      <c r="W349" s="108"/>
      <c r="X349" s="108"/>
    </row>
    <row r="350" spans="17:24" ht="12.95" customHeight="1" x14ac:dyDescent="0.2">
      <c r="Q350" s="108"/>
      <c r="R350" s="108"/>
      <c r="S350" s="108"/>
      <c r="T350" s="108"/>
      <c r="U350" s="108"/>
      <c r="V350" s="108"/>
      <c r="W350" s="108"/>
      <c r="X350" s="108"/>
    </row>
    <row r="351" spans="17:24" ht="12.95" customHeight="1" x14ac:dyDescent="0.2">
      <c r="Q351" s="108"/>
      <c r="R351" s="108"/>
      <c r="S351" s="108"/>
      <c r="T351" s="108"/>
      <c r="U351" s="108"/>
      <c r="V351" s="108"/>
      <c r="W351" s="108"/>
      <c r="X351" s="108"/>
    </row>
    <row r="352" spans="17:24" ht="12.95" customHeight="1" x14ac:dyDescent="0.2">
      <c r="Q352" s="108"/>
      <c r="R352" s="108"/>
      <c r="S352" s="108"/>
      <c r="T352" s="108"/>
      <c r="U352" s="108"/>
      <c r="V352" s="108"/>
      <c r="W352" s="108"/>
      <c r="X352" s="108"/>
    </row>
    <row r="353" spans="17:24" ht="12.95" customHeight="1" x14ac:dyDescent="0.2">
      <c r="Q353" s="108"/>
      <c r="R353" s="108"/>
      <c r="S353" s="108"/>
      <c r="T353" s="108"/>
      <c r="U353" s="108"/>
      <c r="V353" s="108"/>
      <c r="W353" s="108"/>
      <c r="X353" s="108"/>
    </row>
    <row r="354" spans="17:24" ht="12.95" customHeight="1" x14ac:dyDescent="0.2">
      <c r="Q354" s="108"/>
      <c r="R354" s="108"/>
      <c r="S354" s="108"/>
      <c r="T354" s="108"/>
      <c r="U354" s="108"/>
      <c r="V354" s="108"/>
      <c r="W354" s="108"/>
      <c r="X354" s="108"/>
    </row>
    <row r="355" spans="17:24" ht="12.95" customHeight="1" x14ac:dyDescent="0.2">
      <c r="Q355" s="108"/>
      <c r="R355" s="108"/>
      <c r="S355" s="108"/>
      <c r="T355" s="108"/>
      <c r="U355" s="108"/>
      <c r="V355" s="108"/>
      <c r="W355" s="108"/>
      <c r="X355" s="108"/>
    </row>
    <row r="356" spans="17:24" ht="12.95" customHeight="1" x14ac:dyDescent="0.2">
      <c r="Q356" s="108"/>
      <c r="R356" s="108"/>
      <c r="S356" s="108"/>
      <c r="T356" s="108"/>
      <c r="U356" s="108"/>
      <c r="V356" s="108"/>
      <c r="W356" s="108"/>
      <c r="X356" s="108"/>
    </row>
    <row r="357" spans="17:24" ht="12.95" customHeight="1" x14ac:dyDescent="0.2">
      <c r="Q357" s="108"/>
      <c r="R357" s="108"/>
      <c r="S357" s="108"/>
      <c r="T357" s="108"/>
      <c r="U357" s="108"/>
      <c r="V357" s="108"/>
      <c r="W357" s="108"/>
      <c r="X357" s="108"/>
    </row>
    <row r="358" spans="17:24" ht="12.95" customHeight="1" x14ac:dyDescent="0.2">
      <c r="Q358" s="108"/>
      <c r="R358" s="108"/>
      <c r="S358" s="108"/>
      <c r="T358" s="108"/>
      <c r="U358" s="108"/>
      <c r="V358" s="108"/>
      <c r="W358" s="108"/>
      <c r="X358" s="108"/>
    </row>
    <row r="359" spans="17:24" ht="12.95" customHeight="1" x14ac:dyDescent="0.2">
      <c r="Q359" s="108"/>
      <c r="R359" s="108"/>
      <c r="S359" s="108"/>
      <c r="T359" s="108"/>
      <c r="U359" s="108"/>
      <c r="V359" s="108"/>
      <c r="W359" s="108"/>
      <c r="X359" s="108"/>
    </row>
    <row r="360" spans="17:24" ht="12.95" customHeight="1" x14ac:dyDescent="0.2">
      <c r="Q360" s="108"/>
      <c r="R360" s="108"/>
      <c r="S360" s="108"/>
      <c r="T360" s="108"/>
      <c r="U360" s="108"/>
      <c r="V360" s="108"/>
      <c r="W360" s="108"/>
      <c r="X360" s="108"/>
    </row>
    <row r="361" spans="17:24" ht="12.95" customHeight="1" x14ac:dyDescent="0.2">
      <c r="Q361" s="108"/>
      <c r="R361" s="108"/>
      <c r="S361" s="108"/>
      <c r="T361" s="108"/>
      <c r="U361" s="108"/>
      <c r="V361" s="108"/>
      <c r="W361" s="108"/>
      <c r="X361" s="108"/>
    </row>
    <row r="362" spans="17:24" ht="12.95" customHeight="1" x14ac:dyDescent="0.2">
      <c r="Q362" s="108"/>
      <c r="R362" s="108"/>
      <c r="S362" s="108"/>
      <c r="T362" s="108"/>
      <c r="U362" s="108"/>
      <c r="V362" s="108"/>
      <c r="W362" s="108"/>
      <c r="X362" s="108"/>
    </row>
    <row r="363" spans="17:24" ht="12.95" customHeight="1" x14ac:dyDescent="0.2">
      <c r="Q363" s="108"/>
      <c r="R363" s="108"/>
      <c r="S363" s="108"/>
      <c r="T363" s="108"/>
      <c r="U363" s="108"/>
      <c r="V363" s="108"/>
      <c r="W363" s="108"/>
      <c r="X363" s="108"/>
    </row>
    <row r="364" spans="17:24" ht="12.95" customHeight="1" x14ac:dyDescent="0.2">
      <c r="Q364" s="108"/>
      <c r="R364" s="108"/>
      <c r="S364" s="108"/>
      <c r="T364" s="108"/>
      <c r="U364" s="108"/>
      <c r="V364" s="108"/>
      <c r="W364" s="108"/>
      <c r="X364" s="108"/>
    </row>
    <row r="365" spans="17:24" ht="12.95" customHeight="1" x14ac:dyDescent="0.2">
      <c r="Q365" s="108"/>
      <c r="R365" s="108"/>
      <c r="S365" s="108"/>
      <c r="T365" s="108"/>
      <c r="U365" s="108"/>
      <c r="V365" s="108"/>
      <c r="W365" s="108"/>
      <c r="X365" s="108"/>
    </row>
    <row r="366" spans="17:24" ht="12.95" customHeight="1" x14ac:dyDescent="0.2">
      <c r="Q366" s="108"/>
      <c r="R366" s="108"/>
      <c r="S366" s="108"/>
      <c r="T366" s="108"/>
      <c r="U366" s="108"/>
      <c r="V366" s="108"/>
      <c r="W366" s="108"/>
      <c r="X366" s="108"/>
    </row>
    <row r="367" spans="17:24" ht="12.95" customHeight="1" x14ac:dyDescent="0.2">
      <c r="Q367" s="108"/>
      <c r="R367" s="108"/>
      <c r="S367" s="108"/>
      <c r="T367" s="108"/>
      <c r="U367" s="108"/>
      <c r="V367" s="108"/>
      <c r="W367" s="108"/>
      <c r="X367" s="108"/>
    </row>
    <row r="368" spans="17:24" ht="12.95" customHeight="1" x14ac:dyDescent="0.2">
      <c r="Q368" s="108"/>
      <c r="R368" s="108"/>
      <c r="S368" s="108"/>
      <c r="T368" s="108"/>
      <c r="U368" s="108"/>
      <c r="V368" s="108"/>
      <c r="W368" s="108"/>
      <c r="X368" s="108"/>
    </row>
    <row r="369" spans="17:24" ht="12.95" customHeight="1" x14ac:dyDescent="0.2">
      <c r="Q369" s="108"/>
      <c r="R369" s="108"/>
      <c r="S369" s="108"/>
      <c r="T369" s="108"/>
      <c r="U369" s="108"/>
      <c r="V369" s="108"/>
      <c r="W369" s="108"/>
      <c r="X369" s="108"/>
    </row>
    <row r="370" spans="17:24" ht="12.95" customHeight="1" x14ac:dyDescent="0.2">
      <c r="Q370" s="108"/>
      <c r="R370" s="108"/>
      <c r="S370" s="108"/>
      <c r="T370" s="108"/>
      <c r="U370" s="108"/>
      <c r="V370" s="108"/>
      <c r="W370" s="108"/>
      <c r="X370" s="108"/>
    </row>
    <row r="371" spans="17:24" ht="12.95" customHeight="1" x14ac:dyDescent="0.2">
      <c r="Q371" s="108"/>
      <c r="R371" s="108"/>
      <c r="S371" s="108"/>
      <c r="T371" s="108"/>
      <c r="U371" s="108"/>
      <c r="V371" s="108"/>
      <c r="W371" s="108"/>
      <c r="X371" s="108"/>
    </row>
    <row r="372" spans="17:24" ht="12.95" customHeight="1" x14ac:dyDescent="0.2">
      <c r="Q372" s="108"/>
      <c r="R372" s="108"/>
      <c r="S372" s="108"/>
      <c r="T372" s="108"/>
      <c r="U372" s="108"/>
      <c r="V372" s="108"/>
      <c r="W372" s="108"/>
      <c r="X372" s="108"/>
    </row>
    <row r="373" spans="17:24" ht="12.95" customHeight="1" x14ac:dyDescent="0.2">
      <c r="Q373" s="108"/>
      <c r="R373" s="108"/>
      <c r="S373" s="108"/>
      <c r="T373" s="108"/>
      <c r="U373" s="108"/>
      <c r="V373" s="108"/>
      <c r="W373" s="108"/>
      <c r="X373" s="108"/>
    </row>
    <row r="374" spans="17:24" ht="12.95" customHeight="1" x14ac:dyDescent="0.2">
      <c r="Q374" s="108"/>
      <c r="R374" s="108"/>
      <c r="S374" s="108"/>
      <c r="T374" s="108"/>
      <c r="U374" s="108"/>
      <c r="V374" s="108"/>
      <c r="W374" s="108"/>
      <c r="X374" s="108"/>
    </row>
    <row r="375" spans="17:24" ht="12.95" customHeight="1" x14ac:dyDescent="0.2">
      <c r="Q375" s="108"/>
      <c r="R375" s="108"/>
      <c r="S375" s="108"/>
      <c r="T375" s="108"/>
      <c r="U375" s="108"/>
      <c r="V375" s="108"/>
      <c r="W375" s="108"/>
      <c r="X375" s="108"/>
    </row>
    <row r="376" spans="17:24" ht="12.95" customHeight="1" x14ac:dyDescent="0.2">
      <c r="Q376" s="108"/>
      <c r="R376" s="108"/>
      <c r="S376" s="108"/>
      <c r="T376" s="108"/>
      <c r="U376" s="108"/>
      <c r="V376" s="108"/>
      <c r="W376" s="108"/>
      <c r="X376" s="108"/>
    </row>
    <row r="377" spans="17:24" ht="12.95" customHeight="1" x14ac:dyDescent="0.2">
      <c r="Q377" s="108"/>
      <c r="R377" s="108"/>
      <c r="S377" s="108"/>
      <c r="T377" s="108"/>
      <c r="U377" s="108"/>
      <c r="V377" s="108"/>
      <c r="W377" s="108"/>
      <c r="X377" s="108"/>
    </row>
    <row r="378" spans="17:24" ht="12.95" customHeight="1" x14ac:dyDescent="0.2">
      <c r="Q378" s="108"/>
      <c r="R378" s="108"/>
      <c r="S378" s="108"/>
      <c r="T378" s="108"/>
      <c r="U378" s="108"/>
      <c r="V378" s="108"/>
      <c r="W378" s="108"/>
      <c r="X378" s="108"/>
    </row>
    <row r="379" spans="17:24" ht="12.95" customHeight="1" x14ac:dyDescent="0.2">
      <c r="Q379" s="108"/>
      <c r="R379" s="108"/>
      <c r="S379" s="108"/>
      <c r="T379" s="108"/>
      <c r="U379" s="108"/>
      <c r="V379" s="108"/>
      <c r="W379" s="108"/>
      <c r="X379" s="108"/>
    </row>
    <row r="380" spans="17:24" ht="12.95" customHeight="1" x14ac:dyDescent="0.2">
      <c r="Q380" s="108"/>
      <c r="R380" s="108"/>
      <c r="S380" s="108"/>
      <c r="T380" s="108"/>
      <c r="U380" s="108"/>
      <c r="V380" s="108"/>
      <c r="W380" s="108"/>
      <c r="X380" s="108"/>
    </row>
    <row r="381" spans="17:24" ht="12.95" customHeight="1" x14ac:dyDescent="0.2">
      <c r="Q381" s="108"/>
      <c r="R381" s="108"/>
      <c r="S381" s="108"/>
      <c r="T381" s="108"/>
      <c r="U381" s="108"/>
      <c r="V381" s="108"/>
      <c r="W381" s="108"/>
      <c r="X381" s="108"/>
    </row>
    <row r="382" spans="17:24" ht="12.95" customHeight="1" x14ac:dyDescent="0.2">
      <c r="Q382" s="108"/>
      <c r="R382" s="108"/>
      <c r="S382" s="108"/>
      <c r="T382" s="108"/>
      <c r="U382" s="108"/>
      <c r="V382" s="108"/>
      <c r="W382" s="108"/>
      <c r="X382" s="108"/>
    </row>
    <row r="383" spans="17:24" ht="12.95" customHeight="1" x14ac:dyDescent="0.2">
      <c r="Q383" s="108"/>
      <c r="R383" s="108"/>
      <c r="S383" s="108"/>
      <c r="T383" s="108"/>
      <c r="U383" s="108"/>
      <c r="V383" s="108"/>
      <c r="W383" s="108"/>
      <c r="X383" s="108"/>
    </row>
    <row r="384" spans="17:24" ht="12.95" customHeight="1" x14ac:dyDescent="0.2">
      <c r="Q384" s="108"/>
      <c r="R384" s="108"/>
      <c r="S384" s="108"/>
      <c r="T384" s="108"/>
      <c r="U384" s="108"/>
      <c r="V384" s="108"/>
      <c r="W384" s="108"/>
      <c r="X384" s="108"/>
    </row>
    <row r="385" spans="17:24" ht="12.95" customHeight="1" x14ac:dyDescent="0.2">
      <c r="Q385" s="108"/>
      <c r="R385" s="108"/>
      <c r="S385" s="108"/>
      <c r="T385" s="108"/>
      <c r="U385" s="108"/>
      <c r="V385" s="108"/>
      <c r="W385" s="108"/>
      <c r="X385" s="108"/>
    </row>
    <row r="386" spans="17:24" ht="12.95" customHeight="1" x14ac:dyDescent="0.2">
      <c r="Q386" s="108"/>
      <c r="R386" s="108"/>
      <c r="S386" s="108"/>
      <c r="T386" s="108"/>
      <c r="U386" s="108"/>
      <c r="V386" s="108"/>
      <c r="W386" s="108"/>
      <c r="X386" s="108"/>
    </row>
    <row r="387" spans="17:24" ht="12.95" customHeight="1" x14ac:dyDescent="0.2">
      <c r="Q387" s="108"/>
      <c r="R387" s="108"/>
      <c r="S387" s="108"/>
      <c r="T387" s="108"/>
      <c r="U387" s="108"/>
      <c r="V387" s="108"/>
      <c r="W387" s="108"/>
      <c r="X387" s="108"/>
    </row>
    <row r="388" spans="17:24" ht="12.95" customHeight="1" x14ac:dyDescent="0.2">
      <c r="Q388" s="108"/>
      <c r="R388" s="108"/>
      <c r="S388" s="108"/>
      <c r="T388" s="108"/>
      <c r="U388" s="108"/>
      <c r="V388" s="108"/>
      <c r="W388" s="108"/>
      <c r="X388" s="108"/>
    </row>
    <row r="389" spans="17:24" ht="12.95" customHeight="1" x14ac:dyDescent="0.2">
      <c r="Q389" s="108"/>
      <c r="R389" s="108"/>
      <c r="S389" s="108"/>
      <c r="T389" s="108"/>
      <c r="U389" s="108"/>
      <c r="V389" s="108"/>
      <c r="W389" s="108"/>
      <c r="X389" s="108"/>
    </row>
    <row r="390" spans="17:24" ht="12.95" customHeight="1" x14ac:dyDescent="0.2">
      <c r="Q390" s="108"/>
      <c r="R390" s="108"/>
      <c r="S390" s="108"/>
      <c r="T390" s="108"/>
      <c r="U390" s="108"/>
      <c r="V390" s="108"/>
      <c r="W390" s="108"/>
      <c r="X390" s="108"/>
    </row>
    <row r="391" spans="17:24" ht="12.95" customHeight="1" x14ac:dyDescent="0.2">
      <c r="Q391" s="108"/>
      <c r="R391" s="108"/>
      <c r="S391" s="108"/>
      <c r="T391" s="108"/>
      <c r="U391" s="108"/>
      <c r="V391" s="108"/>
      <c r="W391" s="108"/>
      <c r="X391" s="108"/>
    </row>
    <row r="392" spans="17:24" ht="12.95" customHeight="1" x14ac:dyDescent="0.2">
      <c r="Q392" s="108"/>
      <c r="R392" s="108"/>
      <c r="S392" s="108"/>
      <c r="T392" s="108"/>
      <c r="U392" s="108"/>
      <c r="V392" s="108"/>
      <c r="W392" s="108"/>
      <c r="X392" s="108"/>
    </row>
    <row r="393" spans="17:24" ht="12.95" customHeight="1" x14ac:dyDescent="0.2">
      <c r="Q393" s="108"/>
      <c r="R393" s="108"/>
      <c r="S393" s="108"/>
      <c r="T393" s="108"/>
      <c r="U393" s="108"/>
      <c r="V393" s="108"/>
      <c r="W393" s="108"/>
      <c r="X393" s="108"/>
    </row>
    <row r="394" spans="17:24" ht="12.95" customHeight="1" x14ac:dyDescent="0.2">
      <c r="Q394" s="108"/>
      <c r="R394" s="108"/>
      <c r="S394" s="108"/>
      <c r="T394" s="108"/>
      <c r="U394" s="108"/>
      <c r="V394" s="108"/>
      <c r="W394" s="108"/>
      <c r="X394" s="108"/>
    </row>
    <row r="395" spans="17:24" ht="12.95" customHeight="1" x14ac:dyDescent="0.2">
      <c r="Q395" s="108"/>
      <c r="R395" s="108"/>
      <c r="S395" s="108"/>
      <c r="T395" s="108"/>
      <c r="U395" s="108"/>
      <c r="V395" s="108"/>
      <c r="W395" s="108"/>
      <c r="X395" s="108"/>
    </row>
    <row r="396" spans="17:24" ht="12.95" customHeight="1" x14ac:dyDescent="0.2">
      <c r="Q396" s="108"/>
      <c r="R396" s="108"/>
      <c r="S396" s="108"/>
      <c r="T396" s="108"/>
      <c r="U396" s="108"/>
      <c r="V396" s="108"/>
      <c r="W396" s="108"/>
      <c r="X396" s="108"/>
    </row>
    <row r="397" spans="17:24" ht="12.95" customHeight="1" x14ac:dyDescent="0.2">
      <c r="Q397" s="108"/>
      <c r="R397" s="108"/>
      <c r="S397" s="108"/>
      <c r="T397" s="108"/>
      <c r="U397" s="108"/>
      <c r="V397" s="108"/>
      <c r="W397" s="108"/>
      <c r="X397" s="108"/>
    </row>
    <row r="398" spans="17:24" ht="12.95" customHeight="1" x14ac:dyDescent="0.2">
      <c r="Q398" s="108"/>
      <c r="R398" s="108"/>
      <c r="S398" s="108"/>
      <c r="T398" s="108"/>
      <c r="U398" s="108"/>
      <c r="V398" s="108"/>
      <c r="W398" s="108"/>
      <c r="X398" s="108"/>
    </row>
    <row r="399" spans="17:24" ht="12.95" customHeight="1" x14ac:dyDescent="0.2">
      <c r="Q399" s="108"/>
      <c r="R399" s="108"/>
      <c r="S399" s="108"/>
      <c r="T399" s="108"/>
      <c r="U399" s="108"/>
      <c r="V399" s="108"/>
      <c r="W399" s="108"/>
      <c r="X399" s="108"/>
    </row>
    <row r="400" spans="17:24" ht="12.95" customHeight="1" x14ac:dyDescent="0.2">
      <c r="Q400" s="108"/>
      <c r="R400" s="108"/>
      <c r="S400" s="108"/>
      <c r="T400" s="108"/>
      <c r="U400" s="108"/>
      <c r="V400" s="108"/>
      <c r="W400" s="108"/>
      <c r="X400" s="108"/>
    </row>
    <row r="401" spans="17:24" ht="12.95" customHeight="1" x14ac:dyDescent="0.2">
      <c r="Q401" s="108"/>
      <c r="R401" s="108"/>
      <c r="S401" s="108"/>
      <c r="T401" s="108"/>
      <c r="U401" s="108"/>
      <c r="V401" s="108"/>
      <c r="W401" s="108"/>
      <c r="X401" s="108"/>
    </row>
    <row r="402" spans="17:24" ht="12.95" customHeight="1" x14ac:dyDescent="0.2">
      <c r="Q402" s="108"/>
      <c r="R402" s="108"/>
      <c r="S402" s="108"/>
      <c r="T402" s="108"/>
      <c r="U402" s="108"/>
      <c r="V402" s="108"/>
      <c r="W402" s="108"/>
      <c r="X402" s="108"/>
    </row>
    <row r="403" spans="17:24" ht="12.95" customHeight="1" x14ac:dyDescent="0.2">
      <c r="Q403" s="108"/>
      <c r="R403" s="108"/>
      <c r="S403" s="108"/>
      <c r="T403" s="108"/>
      <c r="U403" s="108"/>
      <c r="V403" s="108"/>
      <c r="W403" s="108"/>
      <c r="X403" s="108"/>
    </row>
    <row r="404" spans="17:24" ht="12.95" customHeight="1" x14ac:dyDescent="0.2">
      <c r="Q404" s="108"/>
      <c r="R404" s="108"/>
      <c r="S404" s="108"/>
      <c r="T404" s="108"/>
      <c r="U404" s="108"/>
      <c r="V404" s="108"/>
      <c r="W404" s="108"/>
      <c r="X404" s="108"/>
    </row>
    <row r="405" spans="17:24" ht="12.95" customHeight="1" x14ac:dyDescent="0.2">
      <c r="Q405" s="108"/>
      <c r="R405" s="108"/>
      <c r="S405" s="108"/>
      <c r="T405" s="108"/>
      <c r="U405" s="108"/>
      <c r="V405" s="108"/>
      <c r="W405" s="108"/>
      <c r="X405" s="108"/>
    </row>
    <row r="406" spans="17:24" ht="12.95" customHeight="1" x14ac:dyDescent="0.2">
      <c r="Q406" s="108"/>
      <c r="R406" s="108"/>
      <c r="S406" s="108"/>
      <c r="T406" s="108"/>
      <c r="U406" s="108"/>
      <c r="V406" s="108"/>
      <c r="W406" s="108"/>
      <c r="X406" s="108"/>
    </row>
    <row r="407" spans="17:24" ht="12.95" customHeight="1" x14ac:dyDescent="0.2">
      <c r="Q407" s="108"/>
      <c r="R407" s="108"/>
      <c r="S407" s="108"/>
      <c r="T407" s="108"/>
      <c r="U407" s="108"/>
      <c r="V407" s="108"/>
      <c r="W407" s="108"/>
      <c r="X407" s="108"/>
    </row>
    <row r="408" spans="17:24" ht="12.95" customHeight="1" x14ac:dyDescent="0.2">
      <c r="Q408" s="108"/>
      <c r="R408" s="108"/>
      <c r="S408" s="108"/>
      <c r="T408" s="108"/>
      <c r="U408" s="108"/>
      <c r="V408" s="108"/>
      <c r="W408" s="108"/>
      <c r="X408" s="108"/>
    </row>
    <row r="409" spans="17:24" ht="12.95" customHeight="1" x14ac:dyDescent="0.2">
      <c r="Q409" s="108"/>
      <c r="R409" s="108"/>
      <c r="S409" s="108"/>
      <c r="T409" s="108"/>
      <c r="U409" s="108"/>
      <c r="V409" s="108"/>
      <c r="W409" s="108"/>
      <c r="X409" s="108"/>
    </row>
    <row r="410" spans="17:24" ht="12.95" customHeight="1" x14ac:dyDescent="0.2">
      <c r="Q410" s="108"/>
      <c r="R410" s="108"/>
      <c r="S410" s="108"/>
      <c r="T410" s="108"/>
      <c r="U410" s="108"/>
      <c r="V410" s="108"/>
      <c r="W410" s="108"/>
      <c r="X410" s="108"/>
    </row>
    <row r="411" spans="17:24" ht="12.95" customHeight="1" x14ac:dyDescent="0.2">
      <c r="Q411" s="108"/>
      <c r="R411" s="108"/>
      <c r="S411" s="108"/>
      <c r="T411" s="108"/>
      <c r="U411" s="108"/>
      <c r="V411" s="108"/>
      <c r="W411" s="108"/>
      <c r="X411" s="108"/>
    </row>
    <row r="412" spans="17:24" ht="12.95" customHeight="1" x14ac:dyDescent="0.2">
      <c r="Q412" s="108"/>
      <c r="R412" s="108"/>
      <c r="S412" s="108"/>
      <c r="T412" s="108"/>
      <c r="U412" s="108"/>
      <c r="V412" s="108"/>
      <c r="W412" s="108"/>
      <c r="X412" s="108"/>
    </row>
    <row r="413" spans="17:24" ht="12.95" customHeight="1" x14ac:dyDescent="0.2">
      <c r="Q413" s="108"/>
      <c r="R413" s="108"/>
      <c r="S413" s="108"/>
      <c r="T413" s="108"/>
      <c r="U413" s="108"/>
      <c r="V413" s="108"/>
      <c r="W413" s="108"/>
      <c r="X413" s="108"/>
    </row>
    <row r="414" spans="17:24" ht="12.95" customHeight="1" x14ac:dyDescent="0.2">
      <c r="Q414" s="108"/>
      <c r="R414" s="108"/>
      <c r="S414" s="108"/>
      <c r="T414" s="108"/>
      <c r="U414" s="108"/>
      <c r="V414" s="108"/>
      <c r="W414" s="108"/>
      <c r="X414" s="108"/>
    </row>
    <row r="415" spans="17:24" ht="12.95" customHeight="1" x14ac:dyDescent="0.2">
      <c r="Q415" s="108"/>
      <c r="R415" s="108"/>
      <c r="S415" s="108"/>
      <c r="T415" s="108"/>
      <c r="U415" s="108"/>
      <c r="V415" s="108"/>
      <c r="W415" s="108"/>
      <c r="X415" s="108"/>
    </row>
    <row r="416" spans="17:24" ht="12.95" customHeight="1" x14ac:dyDescent="0.2">
      <c r="Q416" s="108"/>
      <c r="R416" s="108"/>
      <c r="S416" s="108"/>
      <c r="T416" s="108"/>
      <c r="U416" s="108"/>
      <c r="V416" s="108"/>
      <c r="W416" s="108"/>
      <c r="X416" s="108"/>
    </row>
    <row r="417" spans="17:24" ht="12.95" customHeight="1" x14ac:dyDescent="0.2">
      <c r="Q417" s="108"/>
      <c r="R417" s="108"/>
      <c r="S417" s="108"/>
      <c r="T417" s="108"/>
      <c r="U417" s="108"/>
      <c r="V417" s="108"/>
      <c r="W417" s="108"/>
      <c r="X417" s="108"/>
    </row>
    <row r="418" spans="17:24" ht="12.95" customHeight="1" x14ac:dyDescent="0.2">
      <c r="Q418" s="108"/>
      <c r="R418" s="108"/>
      <c r="S418" s="108"/>
      <c r="T418" s="108"/>
      <c r="U418" s="108"/>
      <c r="V418" s="108"/>
      <c r="W418" s="108"/>
      <c r="X418" s="108"/>
    </row>
    <row r="419" spans="17:24" ht="12.95" customHeight="1" x14ac:dyDescent="0.2">
      <c r="Q419" s="108"/>
      <c r="R419" s="108"/>
      <c r="S419" s="108"/>
      <c r="T419" s="108"/>
      <c r="U419" s="108"/>
      <c r="V419" s="108"/>
      <c r="W419" s="108"/>
      <c r="X419" s="108"/>
    </row>
    <row r="420" spans="17:24" ht="12.95" customHeight="1" x14ac:dyDescent="0.2">
      <c r="Q420" s="108"/>
      <c r="R420" s="108"/>
      <c r="S420" s="108"/>
      <c r="T420" s="108"/>
      <c r="U420" s="108"/>
      <c r="V420" s="108"/>
      <c r="W420" s="108"/>
      <c r="X420" s="108"/>
    </row>
    <row r="421" spans="17:24" ht="12.95" customHeight="1" x14ac:dyDescent="0.2">
      <c r="Q421" s="108"/>
      <c r="R421" s="108"/>
      <c r="S421" s="108"/>
      <c r="T421" s="108"/>
      <c r="U421" s="108"/>
      <c r="V421" s="108"/>
      <c r="W421" s="108"/>
      <c r="X421" s="108"/>
    </row>
    <row r="422" spans="17:24" ht="12.95" customHeight="1" x14ac:dyDescent="0.2">
      <c r="Q422" s="108"/>
      <c r="R422" s="108"/>
      <c r="S422" s="108"/>
      <c r="T422" s="108"/>
      <c r="U422" s="108"/>
      <c r="V422" s="108"/>
      <c r="W422" s="108"/>
      <c r="X422" s="108"/>
    </row>
    <row r="423" spans="17:24" ht="12.95" customHeight="1" x14ac:dyDescent="0.2">
      <c r="Q423" s="108"/>
      <c r="R423" s="108"/>
      <c r="S423" s="108"/>
      <c r="T423" s="108"/>
      <c r="U423" s="108"/>
      <c r="V423" s="108"/>
      <c r="W423" s="108"/>
      <c r="X423" s="108"/>
    </row>
    <row r="424" spans="17:24" ht="12.95" customHeight="1" x14ac:dyDescent="0.2">
      <c r="Q424" s="108"/>
      <c r="R424" s="108"/>
      <c r="S424" s="108"/>
      <c r="T424" s="108"/>
      <c r="U424" s="108"/>
      <c r="V424" s="108"/>
      <c r="W424" s="108"/>
      <c r="X424" s="108"/>
    </row>
    <row r="425" spans="17:24" ht="12.95" customHeight="1" x14ac:dyDescent="0.2">
      <c r="Q425" s="108"/>
      <c r="R425" s="108"/>
      <c r="S425" s="108"/>
      <c r="T425" s="108"/>
      <c r="U425" s="108"/>
      <c r="V425" s="108"/>
      <c r="W425" s="108"/>
      <c r="X425" s="108"/>
    </row>
    <row r="426" spans="17:24" ht="12.95" customHeight="1" x14ac:dyDescent="0.2">
      <c r="Q426" s="108"/>
      <c r="R426" s="108"/>
      <c r="S426" s="108"/>
      <c r="T426" s="108"/>
      <c r="U426" s="108"/>
      <c r="V426" s="108"/>
      <c r="W426" s="108"/>
      <c r="X426" s="108"/>
    </row>
    <row r="427" spans="17:24" ht="12.95" customHeight="1" x14ac:dyDescent="0.2">
      <c r="Q427" s="108"/>
      <c r="R427" s="108"/>
      <c r="S427" s="108"/>
      <c r="T427" s="108"/>
      <c r="U427" s="108"/>
      <c r="V427" s="108"/>
      <c r="W427" s="108"/>
      <c r="X427" s="108"/>
    </row>
    <row r="428" spans="17:24" ht="12.95" customHeight="1" x14ac:dyDescent="0.2">
      <c r="Q428" s="108"/>
      <c r="R428" s="108"/>
      <c r="S428" s="108"/>
      <c r="T428" s="108"/>
      <c r="U428" s="108"/>
      <c r="V428" s="108"/>
      <c r="W428" s="108"/>
      <c r="X428" s="108"/>
    </row>
    <row r="429" spans="17:24" ht="12.95" customHeight="1" x14ac:dyDescent="0.2">
      <c r="Q429" s="108"/>
      <c r="R429" s="108"/>
      <c r="S429" s="108"/>
      <c r="T429" s="108"/>
      <c r="U429" s="108"/>
      <c r="V429" s="108"/>
      <c r="W429" s="108"/>
      <c r="X429" s="108"/>
    </row>
    <row r="430" spans="17:24" ht="12.95" customHeight="1" x14ac:dyDescent="0.2">
      <c r="Q430" s="108"/>
      <c r="R430" s="108"/>
      <c r="S430" s="108"/>
      <c r="T430" s="108"/>
      <c r="U430" s="108"/>
      <c r="V430" s="108"/>
      <c r="W430" s="108"/>
      <c r="X430" s="108"/>
    </row>
    <row r="431" spans="17:24" ht="12.95" customHeight="1" x14ac:dyDescent="0.2">
      <c r="Q431" s="108"/>
      <c r="R431" s="108"/>
      <c r="S431" s="108"/>
      <c r="T431" s="108"/>
      <c r="U431" s="108"/>
      <c r="V431" s="108"/>
      <c r="W431" s="108"/>
      <c r="X431" s="108"/>
    </row>
    <row r="432" spans="17:24" ht="12.95" customHeight="1" x14ac:dyDescent="0.2">
      <c r="Q432" s="108"/>
      <c r="R432" s="108"/>
      <c r="S432" s="108"/>
      <c r="T432" s="108"/>
      <c r="U432" s="108"/>
      <c r="V432" s="108"/>
      <c r="W432" s="108"/>
      <c r="X432" s="108"/>
    </row>
    <row r="433" spans="17:24" ht="12.95" customHeight="1" x14ac:dyDescent="0.2">
      <c r="Q433" s="108"/>
      <c r="R433" s="108"/>
      <c r="S433" s="108"/>
      <c r="T433" s="108"/>
      <c r="U433" s="108"/>
      <c r="V433" s="108"/>
      <c r="W433" s="108"/>
      <c r="X433" s="108"/>
    </row>
    <row r="434" spans="17:24" ht="12.95" customHeight="1" x14ac:dyDescent="0.2">
      <c r="Q434" s="108"/>
      <c r="R434" s="108"/>
      <c r="S434" s="108"/>
      <c r="T434" s="108"/>
      <c r="U434" s="108"/>
      <c r="V434" s="108"/>
      <c r="W434" s="108"/>
      <c r="X434" s="108"/>
    </row>
    <row r="435" spans="17:24" ht="12.95" customHeight="1" x14ac:dyDescent="0.2">
      <c r="Q435" s="108"/>
      <c r="R435" s="108"/>
      <c r="S435" s="108"/>
      <c r="T435" s="108"/>
      <c r="U435" s="108"/>
      <c r="V435" s="108"/>
      <c r="W435" s="108"/>
      <c r="X435" s="108"/>
    </row>
    <row r="436" spans="17:24" ht="12.95" customHeight="1" x14ac:dyDescent="0.2">
      <c r="Q436" s="108"/>
      <c r="R436" s="108"/>
      <c r="S436" s="108"/>
      <c r="T436" s="108"/>
      <c r="U436" s="108"/>
      <c r="V436" s="108"/>
      <c r="W436" s="108"/>
      <c r="X436" s="108"/>
    </row>
    <row r="437" spans="17:24" ht="12.95" customHeight="1" x14ac:dyDescent="0.2">
      <c r="Q437" s="108"/>
      <c r="R437" s="108"/>
      <c r="S437" s="108"/>
      <c r="T437" s="108"/>
      <c r="U437" s="108"/>
      <c r="V437" s="108"/>
      <c r="W437" s="108"/>
      <c r="X437" s="108"/>
    </row>
    <row r="438" spans="17:24" ht="12.95" customHeight="1" x14ac:dyDescent="0.2">
      <c r="Q438" s="108"/>
      <c r="R438" s="108"/>
      <c r="S438" s="108"/>
      <c r="T438" s="108"/>
      <c r="U438" s="108"/>
      <c r="V438" s="108"/>
      <c r="W438" s="108"/>
      <c r="X438" s="108"/>
    </row>
    <row r="439" spans="17:24" ht="12.95" customHeight="1" x14ac:dyDescent="0.2">
      <c r="Q439" s="108"/>
      <c r="R439" s="108"/>
      <c r="S439" s="108"/>
      <c r="T439" s="108"/>
      <c r="U439" s="108"/>
      <c r="V439" s="108"/>
      <c r="W439" s="108"/>
      <c r="X439" s="108"/>
    </row>
    <row r="440" spans="17:24" ht="12.95" customHeight="1" x14ac:dyDescent="0.2">
      <c r="Q440" s="108"/>
      <c r="R440" s="108"/>
      <c r="S440" s="108"/>
      <c r="T440" s="108"/>
      <c r="U440" s="108"/>
      <c r="V440" s="108"/>
      <c r="W440" s="108"/>
      <c r="X440" s="108"/>
    </row>
    <row r="441" spans="17:24" ht="12.95" customHeight="1" x14ac:dyDescent="0.2">
      <c r="Q441" s="108"/>
      <c r="R441" s="108"/>
      <c r="S441" s="108"/>
      <c r="T441" s="108"/>
      <c r="U441" s="108"/>
      <c r="V441" s="108"/>
      <c r="W441" s="108"/>
      <c r="X441" s="108"/>
    </row>
    <row r="442" spans="17:24" ht="12.95" customHeight="1" x14ac:dyDescent="0.2">
      <c r="Q442" s="108"/>
      <c r="R442" s="108"/>
      <c r="S442" s="108"/>
      <c r="T442" s="108"/>
      <c r="U442" s="108"/>
      <c r="V442" s="108"/>
      <c r="W442" s="108"/>
      <c r="X442" s="108"/>
    </row>
    <row r="443" spans="17:24" ht="12.95" customHeight="1" x14ac:dyDescent="0.2">
      <c r="Q443" s="108"/>
      <c r="R443" s="108"/>
      <c r="S443" s="108"/>
      <c r="T443" s="108"/>
      <c r="U443" s="108"/>
      <c r="V443" s="108"/>
      <c r="W443" s="108"/>
      <c r="X443" s="108"/>
    </row>
    <row r="444" spans="17:24" ht="12.95" customHeight="1" x14ac:dyDescent="0.2">
      <c r="Q444" s="108"/>
      <c r="R444" s="108"/>
      <c r="S444" s="108"/>
      <c r="T444" s="108"/>
      <c r="U444" s="108"/>
      <c r="V444" s="108"/>
      <c r="W444" s="108"/>
      <c r="X444" s="108"/>
    </row>
    <row r="445" spans="17:24" ht="12.95" customHeight="1" x14ac:dyDescent="0.2">
      <c r="Q445" s="108"/>
      <c r="R445" s="108"/>
      <c r="S445" s="108"/>
      <c r="T445" s="108"/>
      <c r="U445" s="108"/>
      <c r="V445" s="108"/>
      <c r="W445" s="108"/>
      <c r="X445" s="108"/>
    </row>
    <row r="446" spans="17:24" ht="12.95" customHeight="1" x14ac:dyDescent="0.2">
      <c r="Q446" s="108"/>
      <c r="R446" s="108"/>
      <c r="S446" s="108"/>
      <c r="T446" s="108"/>
      <c r="U446" s="108"/>
      <c r="V446" s="108"/>
      <c r="W446" s="108"/>
      <c r="X446" s="108"/>
    </row>
    <row r="447" spans="17:24" ht="12.95" customHeight="1" x14ac:dyDescent="0.2">
      <c r="Q447" s="108"/>
      <c r="R447" s="108"/>
      <c r="S447" s="108"/>
      <c r="T447" s="108"/>
      <c r="U447" s="108"/>
      <c r="V447" s="108"/>
      <c r="W447" s="108"/>
      <c r="X447" s="108"/>
    </row>
    <row r="448" spans="17:24" ht="12.95" customHeight="1" x14ac:dyDescent="0.2">
      <c r="Q448" s="108"/>
      <c r="R448" s="108"/>
      <c r="S448" s="108"/>
      <c r="T448" s="108"/>
      <c r="U448" s="108"/>
      <c r="V448" s="108"/>
      <c r="W448" s="108"/>
      <c r="X448" s="108"/>
    </row>
    <row r="449" spans="17:24" ht="12.95" customHeight="1" x14ac:dyDescent="0.2">
      <c r="Q449" s="108"/>
      <c r="R449" s="108"/>
      <c r="S449" s="108"/>
      <c r="T449" s="108"/>
      <c r="U449" s="108"/>
      <c r="V449" s="108"/>
      <c r="W449" s="108"/>
      <c r="X449" s="108"/>
    </row>
    <row r="450" spans="17:24" ht="12.95" customHeight="1" x14ac:dyDescent="0.2">
      <c r="Q450" s="108"/>
      <c r="R450" s="108"/>
      <c r="S450" s="108"/>
      <c r="T450" s="108"/>
      <c r="U450" s="108"/>
      <c r="V450" s="108"/>
      <c r="W450" s="108"/>
      <c r="X450" s="108"/>
    </row>
    <row r="451" spans="17:24" ht="12.95" customHeight="1" x14ac:dyDescent="0.2">
      <c r="Q451" s="108"/>
      <c r="R451" s="108"/>
      <c r="S451" s="108"/>
      <c r="T451" s="108"/>
      <c r="U451" s="108"/>
      <c r="V451" s="108"/>
      <c r="W451" s="108"/>
      <c r="X451" s="108"/>
    </row>
    <row r="452" spans="17:24" ht="12.95" customHeight="1" x14ac:dyDescent="0.2">
      <c r="Q452" s="108"/>
      <c r="R452" s="108"/>
      <c r="S452" s="108"/>
      <c r="T452" s="108"/>
      <c r="U452" s="108"/>
      <c r="V452" s="108"/>
      <c r="W452" s="108"/>
      <c r="X452" s="108"/>
    </row>
    <row r="453" spans="17:24" ht="12.95" customHeight="1" x14ac:dyDescent="0.2">
      <c r="Q453" s="108"/>
      <c r="R453" s="108"/>
      <c r="S453" s="108"/>
      <c r="T453" s="108"/>
      <c r="U453" s="108"/>
      <c r="V453" s="108"/>
      <c r="W453" s="108"/>
      <c r="X453" s="108"/>
    </row>
    <row r="454" spans="17:24" ht="12.95" customHeight="1" x14ac:dyDescent="0.2">
      <c r="Q454" s="108"/>
      <c r="R454" s="108"/>
      <c r="S454" s="108"/>
      <c r="T454" s="108"/>
      <c r="U454" s="108"/>
      <c r="V454" s="108"/>
      <c r="W454" s="108"/>
      <c r="X454" s="108"/>
    </row>
  </sheetData>
  <mergeCells count="15">
    <mergeCell ref="I4:L4"/>
    <mergeCell ref="M4:P4"/>
    <mergeCell ref="C5:C6"/>
    <mergeCell ref="O5:P5"/>
    <mergeCell ref="D5:D6"/>
    <mergeCell ref="E5:F5"/>
    <mergeCell ref="G5:H5"/>
    <mergeCell ref="I5:J5"/>
    <mergeCell ref="K5:L5"/>
    <mergeCell ref="M5:N5"/>
    <mergeCell ref="A2:P2"/>
    <mergeCell ref="A4:A6"/>
    <mergeCell ref="B4:B6"/>
    <mergeCell ref="C4:D4"/>
    <mergeCell ref="E4:H4"/>
  </mergeCells>
  <pageMargins left="0.31496062992125984" right="0.31496062992125984" top="0.55118110236220474" bottom="0.35433070866141736" header="0.31496062992125984" footer="0.31496062992125984"/>
  <pageSetup paperSize="9" scale="95" orientation="landscape" verticalDpi="429496729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2"/>
  <sheetViews>
    <sheetView topLeftCell="A7" workbookViewId="0">
      <selection activeCell="L40" sqref="L40"/>
    </sheetView>
  </sheetViews>
  <sheetFormatPr defaultRowHeight="12.75" x14ac:dyDescent="0.2"/>
  <cols>
    <col min="1" max="1" width="3.85546875" customWidth="1"/>
    <col min="2" max="2" width="16.42578125" customWidth="1"/>
    <col min="3" max="3" width="8.42578125" customWidth="1"/>
    <col min="4" max="4" width="8.5703125" customWidth="1"/>
    <col min="5" max="7" width="5.85546875" customWidth="1"/>
    <col min="8" max="8" width="6.5703125" customWidth="1"/>
    <col min="9" max="12" width="5.85546875" customWidth="1"/>
    <col min="13" max="14" width="6.42578125" customWidth="1"/>
    <col min="15" max="16" width="5.85546875" customWidth="1"/>
    <col min="17" max="17" width="8.5703125" customWidth="1"/>
    <col min="18" max="18" width="9.28515625" customWidth="1"/>
    <col min="19" max="22" width="7.28515625" customWidth="1"/>
  </cols>
  <sheetData>
    <row r="1" spans="1:27" ht="12.95" customHeight="1" x14ac:dyDescent="0.2">
      <c r="T1" s="271" t="s">
        <v>351</v>
      </c>
      <c r="U1" s="271"/>
      <c r="V1" s="271"/>
    </row>
    <row r="2" spans="1:27" ht="15.75" x14ac:dyDescent="0.25">
      <c r="A2" s="339" t="s">
        <v>341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</row>
    <row r="3" spans="1:27" ht="12.95" customHeight="1" x14ac:dyDescent="0.25">
      <c r="A3" s="339" t="s">
        <v>342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</row>
    <row r="4" spans="1:27" ht="14.45" customHeight="1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33"/>
      <c r="R4" s="33"/>
      <c r="S4" s="33"/>
      <c r="T4" s="33"/>
      <c r="U4" s="33"/>
      <c r="V4" s="33"/>
    </row>
    <row r="5" spans="1:27" ht="22.7" customHeight="1" x14ac:dyDescent="0.2">
      <c r="A5" s="230" t="s">
        <v>28</v>
      </c>
      <c r="B5" s="230" t="s">
        <v>97</v>
      </c>
      <c r="C5" s="341" t="s">
        <v>345</v>
      </c>
      <c r="D5" s="341"/>
      <c r="E5" s="230" t="s">
        <v>346</v>
      </c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343" t="s">
        <v>350</v>
      </c>
      <c r="R5" s="344"/>
      <c r="S5" s="263" t="s">
        <v>346</v>
      </c>
      <c r="T5" s="263"/>
      <c r="U5" s="263"/>
      <c r="V5" s="263"/>
      <c r="W5" s="6"/>
    </row>
    <row r="6" spans="1:27" ht="36.200000000000003" customHeight="1" x14ac:dyDescent="0.2">
      <c r="A6" s="230"/>
      <c r="B6" s="230"/>
      <c r="C6" s="341"/>
      <c r="D6" s="341"/>
      <c r="E6" s="263" t="s">
        <v>347</v>
      </c>
      <c r="F6" s="263"/>
      <c r="G6" s="342" t="s">
        <v>337</v>
      </c>
      <c r="H6" s="342"/>
      <c r="I6" s="263" t="s">
        <v>348</v>
      </c>
      <c r="J6" s="263"/>
      <c r="K6" s="342" t="s">
        <v>337</v>
      </c>
      <c r="L6" s="342"/>
      <c r="M6" s="263" t="s">
        <v>349</v>
      </c>
      <c r="N6" s="263"/>
      <c r="O6" s="342" t="s">
        <v>337</v>
      </c>
      <c r="P6" s="342"/>
      <c r="Q6" s="345"/>
      <c r="R6" s="346"/>
      <c r="S6" s="263" t="s">
        <v>347</v>
      </c>
      <c r="T6" s="263"/>
      <c r="U6" s="342" t="s">
        <v>337</v>
      </c>
      <c r="V6" s="342"/>
      <c r="W6" s="6"/>
    </row>
    <row r="7" spans="1:27" ht="19.7" customHeight="1" x14ac:dyDescent="0.2">
      <c r="A7" s="230"/>
      <c r="B7" s="230"/>
      <c r="C7" s="11">
        <v>2018</v>
      </c>
      <c r="D7" s="11">
        <v>2019</v>
      </c>
      <c r="E7" s="11">
        <v>2018</v>
      </c>
      <c r="F7" s="11">
        <v>2019</v>
      </c>
      <c r="G7" s="113">
        <v>2018</v>
      </c>
      <c r="H7" s="113">
        <v>2019</v>
      </c>
      <c r="I7" s="11">
        <v>2018</v>
      </c>
      <c r="J7" s="11">
        <v>2019</v>
      </c>
      <c r="K7" s="113">
        <v>2018</v>
      </c>
      <c r="L7" s="113">
        <v>2019</v>
      </c>
      <c r="M7" s="11">
        <v>2018</v>
      </c>
      <c r="N7" s="11">
        <v>2019</v>
      </c>
      <c r="O7" s="113">
        <v>2018</v>
      </c>
      <c r="P7" s="113">
        <v>2019</v>
      </c>
      <c r="Q7" s="11">
        <v>2018</v>
      </c>
      <c r="R7" s="11">
        <v>2019</v>
      </c>
      <c r="S7" s="11">
        <v>2018</v>
      </c>
      <c r="T7" s="11">
        <v>2019</v>
      </c>
      <c r="U7" s="113">
        <v>2018</v>
      </c>
      <c r="V7" s="113">
        <v>2019</v>
      </c>
      <c r="W7" s="6"/>
    </row>
    <row r="8" spans="1:27" ht="12.2" customHeight="1" x14ac:dyDescent="0.2">
      <c r="A8" s="95" t="s">
        <v>29</v>
      </c>
      <c r="B8" s="95" t="s">
        <v>31</v>
      </c>
      <c r="C8" s="12">
        <v>1</v>
      </c>
      <c r="D8" s="12">
        <v>2</v>
      </c>
      <c r="E8" s="12">
        <v>3</v>
      </c>
      <c r="F8" s="12">
        <v>4</v>
      </c>
      <c r="G8" s="74">
        <v>5</v>
      </c>
      <c r="H8" s="74">
        <v>6</v>
      </c>
      <c r="I8" s="12">
        <v>7</v>
      </c>
      <c r="J8" s="12">
        <v>8</v>
      </c>
      <c r="K8" s="74">
        <v>9</v>
      </c>
      <c r="L8" s="74">
        <v>10</v>
      </c>
      <c r="M8" s="12">
        <v>11</v>
      </c>
      <c r="N8" s="12">
        <v>12</v>
      </c>
      <c r="O8" s="74">
        <v>13</v>
      </c>
      <c r="P8" s="74">
        <v>14</v>
      </c>
      <c r="Q8" s="74">
        <v>15</v>
      </c>
      <c r="R8" s="74">
        <v>16</v>
      </c>
      <c r="S8" s="74">
        <v>17</v>
      </c>
      <c r="T8" s="74">
        <v>18</v>
      </c>
      <c r="U8" s="74">
        <v>19</v>
      </c>
      <c r="V8" s="74">
        <v>20</v>
      </c>
      <c r="W8" s="6"/>
    </row>
    <row r="9" spans="1:27" ht="14.45" customHeight="1" x14ac:dyDescent="0.2">
      <c r="A9" s="12">
        <v>1</v>
      </c>
      <c r="B9" s="97" t="s">
        <v>343</v>
      </c>
      <c r="C9" s="21"/>
      <c r="D9" s="21"/>
      <c r="E9" s="21"/>
      <c r="F9" s="21"/>
      <c r="G9" s="114"/>
      <c r="H9" s="72"/>
      <c r="I9" s="21"/>
      <c r="J9" s="21"/>
      <c r="K9" s="72"/>
      <c r="L9" s="72"/>
      <c r="M9" s="65"/>
      <c r="N9" s="65"/>
      <c r="O9" s="72"/>
      <c r="P9" s="72"/>
      <c r="Q9" s="21"/>
      <c r="R9" s="21"/>
      <c r="S9" s="21"/>
      <c r="T9" s="21"/>
      <c r="U9" s="114"/>
      <c r="V9" s="72"/>
      <c r="W9" s="107"/>
      <c r="X9" s="108"/>
      <c r="Y9" s="108"/>
      <c r="Z9" s="108"/>
      <c r="AA9" s="108"/>
    </row>
    <row r="10" spans="1:27" ht="14.45" customHeight="1" x14ac:dyDescent="0.2">
      <c r="A10" s="12">
        <v>2</v>
      </c>
      <c r="B10" s="97" t="s">
        <v>309</v>
      </c>
      <c r="C10" s="112">
        <v>4854</v>
      </c>
      <c r="D10" s="112">
        <v>4660</v>
      </c>
      <c r="E10" s="112">
        <v>154</v>
      </c>
      <c r="F10" s="112">
        <v>140</v>
      </c>
      <c r="G10" s="114">
        <f t="shared" ref="G10:G34" si="0">IF(C10=0,0,ROUND(SUM(E10*100/C10),2))</f>
        <v>3.17</v>
      </c>
      <c r="H10" s="114">
        <f t="shared" ref="H10:H36" si="1">IF(D10=0,0,ROUND(SUM(F10*100/D10),2))</f>
        <v>3</v>
      </c>
      <c r="I10" s="112">
        <v>21</v>
      </c>
      <c r="J10" s="112">
        <v>18</v>
      </c>
      <c r="K10" s="72">
        <f t="shared" ref="K10:K34" si="2">IF(C10=0,0,I10/C10*100)</f>
        <v>0.43263288009888751</v>
      </c>
      <c r="L10" s="72">
        <f t="shared" ref="L10:L36" si="3">IF(D10=0,0,J10/D10*100)</f>
        <v>0.38626609442060084</v>
      </c>
      <c r="M10" s="65">
        <v>175</v>
      </c>
      <c r="N10" s="65">
        <f t="shared" ref="N10:N34" si="4">F10+J10</f>
        <v>158</v>
      </c>
      <c r="O10" s="72">
        <f t="shared" ref="O10:O34" si="5">IF(C10=0,0,M10/C10*100)</f>
        <v>3.6052740008240622</v>
      </c>
      <c r="P10" s="72">
        <f t="shared" ref="P10:P36" si="6">IF(D10=0,0,N10/D10*100)</f>
        <v>3.3905579399141628</v>
      </c>
      <c r="Q10" s="112">
        <v>35619</v>
      </c>
      <c r="R10" s="112">
        <v>38358</v>
      </c>
      <c r="S10" s="112">
        <v>154</v>
      </c>
      <c r="T10" s="112">
        <v>140</v>
      </c>
      <c r="U10" s="114">
        <f t="shared" ref="U10:U34" si="7">IF(Q10=0,0,ROUND(SUM(S10*100/Q10),2))</f>
        <v>0.43</v>
      </c>
      <c r="V10" s="114">
        <f t="shared" ref="V10:V36" si="8">IF(R10=0,0,ROUND(SUM(T10*100/R10),2))</f>
        <v>0.36</v>
      </c>
      <c r="W10" s="107"/>
      <c r="X10" s="108"/>
      <c r="Y10" s="108"/>
      <c r="Z10" s="108"/>
      <c r="AA10" s="108"/>
    </row>
    <row r="11" spans="1:27" ht="14.45" customHeight="1" x14ac:dyDescent="0.2">
      <c r="A11" s="12">
        <v>3</v>
      </c>
      <c r="B11" s="97" t="s">
        <v>310</v>
      </c>
      <c r="C11" s="112">
        <v>2590</v>
      </c>
      <c r="D11" s="112">
        <v>2641</v>
      </c>
      <c r="E11" s="112">
        <v>30</v>
      </c>
      <c r="F11" s="112">
        <v>35</v>
      </c>
      <c r="G11" s="114">
        <f t="shared" si="0"/>
        <v>1.1599999999999999</v>
      </c>
      <c r="H11" s="114">
        <f t="shared" si="1"/>
        <v>1.33</v>
      </c>
      <c r="I11" s="112">
        <v>2</v>
      </c>
      <c r="J11" s="112">
        <v>5</v>
      </c>
      <c r="K11" s="72">
        <f t="shared" si="2"/>
        <v>7.7220077220077218E-2</v>
      </c>
      <c r="L11" s="72">
        <f t="shared" si="3"/>
        <v>0.18932222642938282</v>
      </c>
      <c r="M11" s="65">
        <v>32</v>
      </c>
      <c r="N11" s="65">
        <f t="shared" si="4"/>
        <v>40</v>
      </c>
      <c r="O11" s="72">
        <f t="shared" si="5"/>
        <v>1.2355212355212355</v>
      </c>
      <c r="P11" s="72">
        <f t="shared" si="6"/>
        <v>1.5145778114350625</v>
      </c>
      <c r="Q11" s="112">
        <v>20226</v>
      </c>
      <c r="R11" s="112">
        <v>20938</v>
      </c>
      <c r="S11" s="112">
        <v>30</v>
      </c>
      <c r="T11" s="112">
        <v>35</v>
      </c>
      <c r="U11" s="114">
        <f t="shared" si="7"/>
        <v>0.15</v>
      </c>
      <c r="V11" s="114">
        <f t="shared" si="8"/>
        <v>0.17</v>
      </c>
      <c r="W11" s="107"/>
      <c r="X11" s="108"/>
      <c r="Y11" s="108"/>
      <c r="Z11" s="108"/>
      <c r="AA11" s="108"/>
    </row>
    <row r="12" spans="1:27" ht="14.45" customHeight="1" x14ac:dyDescent="0.2">
      <c r="A12" s="12">
        <v>4</v>
      </c>
      <c r="B12" s="97" t="s">
        <v>311</v>
      </c>
      <c r="C12" s="112">
        <v>13676</v>
      </c>
      <c r="D12" s="112">
        <v>13491</v>
      </c>
      <c r="E12" s="112">
        <v>364</v>
      </c>
      <c r="F12" s="112">
        <v>426</v>
      </c>
      <c r="G12" s="114">
        <f t="shared" si="0"/>
        <v>2.66</v>
      </c>
      <c r="H12" s="114">
        <f t="shared" si="1"/>
        <v>3.16</v>
      </c>
      <c r="I12" s="112">
        <v>24</v>
      </c>
      <c r="J12" s="112">
        <v>17</v>
      </c>
      <c r="K12" s="72">
        <f t="shared" si="2"/>
        <v>0.17548990933021352</v>
      </c>
      <c r="L12" s="72">
        <f t="shared" si="3"/>
        <v>0.12600993254762433</v>
      </c>
      <c r="M12" s="65">
        <v>388</v>
      </c>
      <c r="N12" s="65">
        <f t="shared" si="4"/>
        <v>443</v>
      </c>
      <c r="O12" s="72">
        <f t="shared" si="5"/>
        <v>2.8370868675051186</v>
      </c>
      <c r="P12" s="72">
        <f t="shared" si="6"/>
        <v>3.2836705952116225</v>
      </c>
      <c r="Q12" s="112">
        <v>88819</v>
      </c>
      <c r="R12" s="112">
        <v>98721</v>
      </c>
      <c r="S12" s="112">
        <v>364</v>
      </c>
      <c r="T12" s="112">
        <v>426</v>
      </c>
      <c r="U12" s="114">
        <f t="shared" si="7"/>
        <v>0.41</v>
      </c>
      <c r="V12" s="114">
        <f t="shared" si="8"/>
        <v>0.43</v>
      </c>
      <c r="W12" s="107"/>
      <c r="X12" s="108"/>
      <c r="Y12" s="108"/>
      <c r="Z12" s="108"/>
      <c r="AA12" s="108"/>
    </row>
    <row r="13" spans="1:27" ht="14.45" customHeight="1" x14ac:dyDescent="0.2">
      <c r="A13" s="12">
        <v>5</v>
      </c>
      <c r="B13" s="97" t="s">
        <v>312</v>
      </c>
      <c r="C13" s="112">
        <v>6732</v>
      </c>
      <c r="D13" s="112">
        <v>7238</v>
      </c>
      <c r="E13" s="112">
        <v>169</v>
      </c>
      <c r="F13" s="112">
        <v>141</v>
      </c>
      <c r="G13" s="114">
        <f t="shared" si="0"/>
        <v>2.5099999999999998</v>
      </c>
      <c r="H13" s="114">
        <f t="shared" si="1"/>
        <v>1.95</v>
      </c>
      <c r="I13" s="112">
        <v>33</v>
      </c>
      <c r="J13" s="112">
        <v>34</v>
      </c>
      <c r="K13" s="72">
        <f t="shared" si="2"/>
        <v>0.49019607843137253</v>
      </c>
      <c r="L13" s="72">
        <f t="shared" si="3"/>
        <v>0.46974302293451226</v>
      </c>
      <c r="M13" s="65">
        <v>202</v>
      </c>
      <c r="N13" s="65">
        <f t="shared" si="4"/>
        <v>175</v>
      </c>
      <c r="O13" s="72">
        <f t="shared" si="5"/>
        <v>3.0005941770647655</v>
      </c>
      <c r="P13" s="72">
        <f t="shared" si="6"/>
        <v>2.4177949709864603</v>
      </c>
      <c r="Q13" s="112">
        <v>50297</v>
      </c>
      <c r="R13" s="112">
        <v>54256</v>
      </c>
      <c r="S13" s="112">
        <v>169</v>
      </c>
      <c r="T13" s="112">
        <v>141</v>
      </c>
      <c r="U13" s="114">
        <f t="shared" si="7"/>
        <v>0.34</v>
      </c>
      <c r="V13" s="114">
        <f t="shared" si="8"/>
        <v>0.26</v>
      </c>
      <c r="W13" s="107"/>
      <c r="X13" s="108"/>
      <c r="Y13" s="108"/>
      <c r="Z13" s="108"/>
      <c r="AA13" s="108"/>
    </row>
    <row r="14" spans="1:27" ht="14.45" customHeight="1" x14ac:dyDescent="0.2">
      <c r="A14" s="12">
        <v>6</v>
      </c>
      <c r="B14" s="97" t="s">
        <v>313</v>
      </c>
      <c r="C14" s="112">
        <v>4989</v>
      </c>
      <c r="D14" s="112">
        <v>5134</v>
      </c>
      <c r="E14" s="112">
        <v>93</v>
      </c>
      <c r="F14" s="112">
        <v>90</v>
      </c>
      <c r="G14" s="114">
        <f t="shared" si="0"/>
        <v>1.86</v>
      </c>
      <c r="H14" s="114">
        <f t="shared" si="1"/>
        <v>1.75</v>
      </c>
      <c r="I14" s="112">
        <v>7</v>
      </c>
      <c r="J14" s="112">
        <v>8</v>
      </c>
      <c r="K14" s="72">
        <f t="shared" si="2"/>
        <v>0.14030867909400682</v>
      </c>
      <c r="L14" s="72">
        <f t="shared" si="3"/>
        <v>0.15582391897156214</v>
      </c>
      <c r="M14" s="65">
        <v>100</v>
      </c>
      <c r="N14" s="65">
        <f t="shared" si="4"/>
        <v>98</v>
      </c>
      <c r="O14" s="72">
        <f t="shared" si="5"/>
        <v>2.0044097013429547</v>
      </c>
      <c r="P14" s="72">
        <f t="shared" si="6"/>
        <v>1.9088430074016363</v>
      </c>
      <c r="Q14" s="112">
        <v>30196</v>
      </c>
      <c r="R14" s="112">
        <v>31777</v>
      </c>
      <c r="S14" s="112">
        <v>93</v>
      </c>
      <c r="T14" s="112">
        <v>90</v>
      </c>
      <c r="U14" s="114">
        <f t="shared" si="7"/>
        <v>0.31</v>
      </c>
      <c r="V14" s="114">
        <f t="shared" si="8"/>
        <v>0.28000000000000003</v>
      </c>
      <c r="W14" s="107"/>
      <c r="X14" s="108"/>
      <c r="Y14" s="108"/>
      <c r="Z14" s="108"/>
      <c r="AA14" s="108"/>
    </row>
    <row r="15" spans="1:27" ht="14.45" customHeight="1" x14ac:dyDescent="0.2">
      <c r="A15" s="12">
        <v>7</v>
      </c>
      <c r="B15" s="97" t="s">
        <v>314</v>
      </c>
      <c r="C15" s="112">
        <v>2555</v>
      </c>
      <c r="D15" s="112">
        <v>2655</v>
      </c>
      <c r="E15" s="112">
        <v>71</v>
      </c>
      <c r="F15" s="112">
        <v>62</v>
      </c>
      <c r="G15" s="114">
        <f t="shared" si="0"/>
        <v>2.78</v>
      </c>
      <c r="H15" s="114">
        <f t="shared" si="1"/>
        <v>2.34</v>
      </c>
      <c r="I15" s="112">
        <v>2</v>
      </c>
      <c r="J15" s="112">
        <v>4</v>
      </c>
      <c r="K15" s="72">
        <f t="shared" si="2"/>
        <v>7.8277886497064575E-2</v>
      </c>
      <c r="L15" s="72">
        <f t="shared" si="3"/>
        <v>0.15065913370998116</v>
      </c>
      <c r="M15" s="65">
        <v>73</v>
      </c>
      <c r="N15" s="65">
        <f t="shared" si="4"/>
        <v>66</v>
      </c>
      <c r="O15" s="72">
        <f t="shared" si="5"/>
        <v>2.8571428571428572</v>
      </c>
      <c r="P15" s="72">
        <f t="shared" si="6"/>
        <v>2.4858757062146895</v>
      </c>
      <c r="Q15" s="112">
        <v>21123</v>
      </c>
      <c r="R15" s="112">
        <v>22310</v>
      </c>
      <c r="S15" s="112">
        <v>71</v>
      </c>
      <c r="T15" s="112">
        <v>62</v>
      </c>
      <c r="U15" s="114">
        <f t="shared" si="7"/>
        <v>0.34</v>
      </c>
      <c r="V15" s="114">
        <f t="shared" si="8"/>
        <v>0.28000000000000003</v>
      </c>
      <c r="W15" s="107"/>
      <c r="X15" s="108"/>
      <c r="Y15" s="108"/>
      <c r="Z15" s="108"/>
      <c r="AA15" s="108"/>
    </row>
    <row r="16" spans="1:27" ht="14.45" customHeight="1" x14ac:dyDescent="0.2">
      <c r="A16" s="12">
        <v>8</v>
      </c>
      <c r="B16" s="97" t="s">
        <v>315</v>
      </c>
      <c r="C16" s="112">
        <v>7151</v>
      </c>
      <c r="D16" s="112">
        <v>6907</v>
      </c>
      <c r="E16" s="112">
        <v>198</v>
      </c>
      <c r="F16" s="112">
        <v>206</v>
      </c>
      <c r="G16" s="114">
        <f t="shared" si="0"/>
        <v>2.77</v>
      </c>
      <c r="H16" s="114">
        <f t="shared" si="1"/>
        <v>2.98</v>
      </c>
      <c r="I16" s="112">
        <v>6</v>
      </c>
      <c r="J16" s="112">
        <v>13</v>
      </c>
      <c r="K16" s="72">
        <f t="shared" si="2"/>
        <v>8.3904349042092013E-2</v>
      </c>
      <c r="L16" s="72">
        <f t="shared" si="3"/>
        <v>0.1882148544954394</v>
      </c>
      <c r="M16" s="65">
        <v>204</v>
      </c>
      <c r="N16" s="65">
        <f t="shared" si="4"/>
        <v>219</v>
      </c>
      <c r="O16" s="72">
        <f t="shared" si="5"/>
        <v>2.8527478674311286</v>
      </c>
      <c r="P16" s="72">
        <f t="shared" si="6"/>
        <v>3.1706963949616336</v>
      </c>
      <c r="Q16" s="112">
        <v>52074</v>
      </c>
      <c r="R16" s="112">
        <v>53395</v>
      </c>
      <c r="S16" s="112">
        <v>198</v>
      </c>
      <c r="T16" s="112">
        <v>206</v>
      </c>
      <c r="U16" s="114">
        <f t="shared" si="7"/>
        <v>0.38</v>
      </c>
      <c r="V16" s="114">
        <f t="shared" si="8"/>
        <v>0.39</v>
      </c>
      <c r="W16" s="107"/>
      <c r="X16" s="108"/>
      <c r="Y16" s="108"/>
      <c r="Z16" s="108"/>
      <c r="AA16" s="108"/>
    </row>
    <row r="17" spans="1:27" ht="14.45" customHeight="1" x14ac:dyDescent="0.2">
      <c r="A17" s="12">
        <v>9</v>
      </c>
      <c r="B17" s="97" t="s">
        <v>316</v>
      </c>
      <c r="C17" s="112">
        <v>1802</v>
      </c>
      <c r="D17" s="112">
        <v>2027</v>
      </c>
      <c r="E17" s="112">
        <v>37</v>
      </c>
      <c r="F17" s="112">
        <v>53</v>
      </c>
      <c r="G17" s="114">
        <f t="shared" si="0"/>
        <v>2.0499999999999998</v>
      </c>
      <c r="H17" s="114">
        <f t="shared" si="1"/>
        <v>2.61</v>
      </c>
      <c r="I17" s="112">
        <v>3</v>
      </c>
      <c r="J17" s="112">
        <v>8</v>
      </c>
      <c r="K17" s="72">
        <f t="shared" si="2"/>
        <v>0.16648168701442839</v>
      </c>
      <c r="L17" s="72">
        <f t="shared" si="3"/>
        <v>0.39467192895905284</v>
      </c>
      <c r="M17" s="65">
        <v>40</v>
      </c>
      <c r="N17" s="65">
        <f t="shared" si="4"/>
        <v>61</v>
      </c>
      <c r="O17" s="72">
        <f t="shared" si="5"/>
        <v>2.2197558268590454</v>
      </c>
      <c r="P17" s="72">
        <f t="shared" si="6"/>
        <v>3.0093734583127776</v>
      </c>
      <c r="Q17" s="112">
        <v>22104</v>
      </c>
      <c r="R17" s="112">
        <v>23707</v>
      </c>
      <c r="S17" s="112">
        <v>37</v>
      </c>
      <c r="T17" s="112">
        <v>53</v>
      </c>
      <c r="U17" s="114">
        <f t="shared" si="7"/>
        <v>0.17</v>
      </c>
      <c r="V17" s="114">
        <f t="shared" si="8"/>
        <v>0.22</v>
      </c>
      <c r="W17" s="107"/>
      <c r="X17" s="108"/>
      <c r="Y17" s="108"/>
      <c r="Z17" s="108"/>
      <c r="AA17" s="108"/>
    </row>
    <row r="18" spans="1:27" ht="14.45" customHeight="1" x14ac:dyDescent="0.2">
      <c r="A18" s="12">
        <v>10</v>
      </c>
      <c r="B18" s="97" t="s">
        <v>317</v>
      </c>
      <c r="C18" s="112">
        <v>6417</v>
      </c>
      <c r="D18" s="112">
        <v>5615</v>
      </c>
      <c r="E18" s="112">
        <v>299</v>
      </c>
      <c r="F18" s="112">
        <v>476</v>
      </c>
      <c r="G18" s="114">
        <f t="shared" si="0"/>
        <v>4.66</v>
      </c>
      <c r="H18" s="114">
        <f t="shared" si="1"/>
        <v>8.48</v>
      </c>
      <c r="I18" s="112">
        <v>17</v>
      </c>
      <c r="J18" s="112">
        <v>31</v>
      </c>
      <c r="K18" s="72">
        <f t="shared" si="2"/>
        <v>0.26492130278946552</v>
      </c>
      <c r="L18" s="72">
        <f t="shared" si="3"/>
        <v>0.55209260908281388</v>
      </c>
      <c r="M18" s="65">
        <v>316</v>
      </c>
      <c r="N18" s="65">
        <f t="shared" si="4"/>
        <v>507</v>
      </c>
      <c r="O18" s="72">
        <f t="shared" si="5"/>
        <v>4.9244195106747695</v>
      </c>
      <c r="P18" s="72">
        <f t="shared" si="6"/>
        <v>9.0293855743544071</v>
      </c>
      <c r="Q18" s="112">
        <v>36543</v>
      </c>
      <c r="R18" s="112">
        <v>37997</v>
      </c>
      <c r="S18" s="112">
        <v>299</v>
      </c>
      <c r="T18" s="112">
        <v>476</v>
      </c>
      <c r="U18" s="114">
        <f t="shared" si="7"/>
        <v>0.82</v>
      </c>
      <c r="V18" s="114">
        <f t="shared" si="8"/>
        <v>1.25</v>
      </c>
      <c r="W18" s="107"/>
      <c r="X18" s="108"/>
      <c r="Y18" s="108"/>
      <c r="Z18" s="108"/>
      <c r="AA18" s="108"/>
    </row>
    <row r="19" spans="1:27" ht="14.45" customHeight="1" x14ac:dyDescent="0.2">
      <c r="A19" s="12">
        <v>11</v>
      </c>
      <c r="B19" s="97" t="s">
        <v>318</v>
      </c>
      <c r="C19" s="112">
        <v>3681</v>
      </c>
      <c r="D19" s="112">
        <v>3649</v>
      </c>
      <c r="E19" s="112">
        <v>91</v>
      </c>
      <c r="F19" s="112">
        <v>81</v>
      </c>
      <c r="G19" s="114">
        <f t="shared" si="0"/>
        <v>2.4700000000000002</v>
      </c>
      <c r="H19" s="114">
        <f t="shared" si="1"/>
        <v>2.2200000000000002</v>
      </c>
      <c r="I19" s="112">
        <v>12</v>
      </c>
      <c r="J19" s="112">
        <v>11</v>
      </c>
      <c r="K19" s="72">
        <f t="shared" si="2"/>
        <v>0.32599837000814996</v>
      </c>
      <c r="L19" s="72">
        <f t="shared" si="3"/>
        <v>0.30145245272677446</v>
      </c>
      <c r="M19" s="65">
        <v>103</v>
      </c>
      <c r="N19" s="65">
        <f t="shared" si="4"/>
        <v>92</v>
      </c>
      <c r="O19" s="72">
        <f t="shared" si="5"/>
        <v>2.7981526759032871</v>
      </c>
      <c r="P19" s="72">
        <f t="shared" si="6"/>
        <v>2.5212386955330226</v>
      </c>
      <c r="Q19" s="112">
        <v>19458</v>
      </c>
      <c r="R19" s="112">
        <v>20258</v>
      </c>
      <c r="S19" s="112">
        <v>91</v>
      </c>
      <c r="T19" s="112">
        <v>81</v>
      </c>
      <c r="U19" s="114">
        <f t="shared" si="7"/>
        <v>0.47</v>
      </c>
      <c r="V19" s="114">
        <f t="shared" si="8"/>
        <v>0.4</v>
      </c>
      <c r="W19" s="107"/>
      <c r="X19" s="108"/>
      <c r="Y19" s="108"/>
      <c r="Z19" s="108"/>
      <c r="AA19" s="108"/>
    </row>
    <row r="20" spans="1:27" ht="14.45" customHeight="1" x14ac:dyDescent="0.2">
      <c r="A20" s="12">
        <v>12</v>
      </c>
      <c r="B20" s="97" t="s">
        <v>319</v>
      </c>
      <c r="C20" s="112">
        <v>2657</v>
      </c>
      <c r="D20" s="112">
        <v>2833</v>
      </c>
      <c r="E20" s="112">
        <v>53</v>
      </c>
      <c r="F20" s="112">
        <v>63</v>
      </c>
      <c r="G20" s="114">
        <f t="shared" si="0"/>
        <v>1.99</v>
      </c>
      <c r="H20" s="114">
        <f t="shared" si="1"/>
        <v>2.2200000000000002</v>
      </c>
      <c r="I20" s="112">
        <v>12</v>
      </c>
      <c r="J20" s="112">
        <v>19</v>
      </c>
      <c r="K20" s="72">
        <f t="shared" si="2"/>
        <v>0.45163718479488146</v>
      </c>
      <c r="L20" s="72">
        <f t="shared" si="3"/>
        <v>0.67066713731027183</v>
      </c>
      <c r="M20" s="65">
        <v>65</v>
      </c>
      <c r="N20" s="65">
        <f t="shared" si="4"/>
        <v>82</v>
      </c>
      <c r="O20" s="72">
        <f t="shared" si="5"/>
        <v>2.4463680843056079</v>
      </c>
      <c r="P20" s="72">
        <f t="shared" si="6"/>
        <v>2.8944581715495943</v>
      </c>
      <c r="Q20" s="112">
        <v>21322</v>
      </c>
      <c r="R20" s="112">
        <v>21932</v>
      </c>
      <c r="S20" s="112">
        <v>53</v>
      </c>
      <c r="T20" s="112">
        <v>63</v>
      </c>
      <c r="U20" s="114">
        <f t="shared" si="7"/>
        <v>0.25</v>
      </c>
      <c r="V20" s="114">
        <f t="shared" si="8"/>
        <v>0.28999999999999998</v>
      </c>
      <c r="W20" s="107"/>
      <c r="X20" s="108"/>
      <c r="Y20" s="108"/>
      <c r="Z20" s="108"/>
      <c r="AA20" s="108"/>
    </row>
    <row r="21" spans="1:27" ht="14.45" customHeight="1" x14ac:dyDescent="0.2">
      <c r="A21" s="12">
        <v>13</v>
      </c>
      <c r="B21" s="97" t="s">
        <v>320</v>
      </c>
      <c r="C21" s="112">
        <v>5983</v>
      </c>
      <c r="D21" s="112">
        <v>6286</v>
      </c>
      <c r="E21" s="112">
        <v>74</v>
      </c>
      <c r="F21" s="112">
        <v>126</v>
      </c>
      <c r="G21" s="114">
        <f t="shared" si="0"/>
        <v>1.24</v>
      </c>
      <c r="H21" s="114">
        <f t="shared" si="1"/>
        <v>2</v>
      </c>
      <c r="I21" s="112">
        <v>7</v>
      </c>
      <c r="J21" s="112">
        <v>11</v>
      </c>
      <c r="K21" s="72">
        <f t="shared" si="2"/>
        <v>0.11699816145746281</v>
      </c>
      <c r="L21" s="72">
        <f t="shared" si="3"/>
        <v>0.17499204581609928</v>
      </c>
      <c r="M21" s="65">
        <v>81</v>
      </c>
      <c r="N21" s="65">
        <f t="shared" si="4"/>
        <v>137</v>
      </c>
      <c r="O21" s="72">
        <f t="shared" si="5"/>
        <v>1.3538358682934983</v>
      </c>
      <c r="P21" s="72">
        <f t="shared" si="6"/>
        <v>2.1794463888005091</v>
      </c>
      <c r="Q21" s="112">
        <v>46943</v>
      </c>
      <c r="R21" s="112">
        <v>50430</v>
      </c>
      <c r="S21" s="112">
        <v>74</v>
      </c>
      <c r="T21" s="112">
        <v>126</v>
      </c>
      <c r="U21" s="114">
        <f t="shared" si="7"/>
        <v>0.16</v>
      </c>
      <c r="V21" s="114">
        <f t="shared" si="8"/>
        <v>0.25</v>
      </c>
      <c r="W21" s="107"/>
      <c r="X21" s="108"/>
      <c r="Y21" s="108"/>
      <c r="Z21" s="108"/>
      <c r="AA21" s="108"/>
    </row>
    <row r="22" spans="1:27" ht="14.45" customHeight="1" x14ac:dyDescent="0.2">
      <c r="A22" s="12">
        <v>14</v>
      </c>
      <c r="B22" s="97" t="s">
        <v>321</v>
      </c>
      <c r="C22" s="112">
        <v>4362</v>
      </c>
      <c r="D22" s="112">
        <v>4605</v>
      </c>
      <c r="E22" s="112">
        <v>94</v>
      </c>
      <c r="F22" s="112">
        <v>67</v>
      </c>
      <c r="G22" s="114">
        <f t="shared" si="0"/>
        <v>2.15</v>
      </c>
      <c r="H22" s="114">
        <f t="shared" si="1"/>
        <v>1.45</v>
      </c>
      <c r="I22" s="112">
        <v>5</v>
      </c>
      <c r="J22" s="112">
        <v>8</v>
      </c>
      <c r="K22" s="72">
        <f t="shared" si="2"/>
        <v>0.11462631820265932</v>
      </c>
      <c r="L22" s="72">
        <f t="shared" si="3"/>
        <v>0.17372421281216072</v>
      </c>
      <c r="M22" s="65">
        <v>99</v>
      </c>
      <c r="N22" s="65">
        <f t="shared" si="4"/>
        <v>75</v>
      </c>
      <c r="O22" s="72">
        <f t="shared" si="5"/>
        <v>2.2696011004126548</v>
      </c>
      <c r="P22" s="72">
        <f t="shared" si="6"/>
        <v>1.6286644951140066</v>
      </c>
      <c r="Q22" s="112">
        <v>28537</v>
      </c>
      <c r="R22" s="112">
        <v>33617</v>
      </c>
      <c r="S22" s="112">
        <v>94</v>
      </c>
      <c r="T22" s="112">
        <v>67</v>
      </c>
      <c r="U22" s="114">
        <f t="shared" si="7"/>
        <v>0.33</v>
      </c>
      <c r="V22" s="114">
        <f t="shared" si="8"/>
        <v>0.2</v>
      </c>
      <c r="W22" s="107"/>
      <c r="X22" s="108"/>
      <c r="Y22" s="108"/>
      <c r="Z22" s="108"/>
      <c r="AA22" s="108"/>
    </row>
    <row r="23" spans="1:27" ht="14.45" customHeight="1" x14ac:dyDescent="0.2">
      <c r="A23" s="12">
        <v>15</v>
      </c>
      <c r="B23" s="97" t="s">
        <v>322</v>
      </c>
      <c r="C23" s="112">
        <v>6171</v>
      </c>
      <c r="D23" s="112">
        <v>5600</v>
      </c>
      <c r="E23" s="112">
        <v>163</v>
      </c>
      <c r="F23" s="112">
        <v>191</v>
      </c>
      <c r="G23" s="114">
        <f t="shared" si="0"/>
        <v>2.64</v>
      </c>
      <c r="H23" s="114">
        <f t="shared" si="1"/>
        <v>3.41</v>
      </c>
      <c r="I23" s="112">
        <v>31</v>
      </c>
      <c r="J23" s="112">
        <v>37</v>
      </c>
      <c r="K23" s="72">
        <f t="shared" si="2"/>
        <v>0.50234970021066272</v>
      </c>
      <c r="L23" s="72">
        <f t="shared" si="3"/>
        <v>0.6607142857142857</v>
      </c>
      <c r="M23" s="65">
        <v>194</v>
      </c>
      <c r="N23" s="65">
        <f t="shared" si="4"/>
        <v>228</v>
      </c>
      <c r="O23" s="72">
        <f t="shared" si="5"/>
        <v>3.1437368335764058</v>
      </c>
      <c r="P23" s="72">
        <f t="shared" si="6"/>
        <v>4.0714285714285721</v>
      </c>
      <c r="Q23" s="112">
        <v>69571</v>
      </c>
      <c r="R23" s="112">
        <v>75888</v>
      </c>
      <c r="S23" s="112">
        <v>163</v>
      </c>
      <c r="T23" s="112">
        <v>191</v>
      </c>
      <c r="U23" s="114">
        <f t="shared" si="7"/>
        <v>0.23</v>
      </c>
      <c r="V23" s="114">
        <f t="shared" si="8"/>
        <v>0.25</v>
      </c>
      <c r="W23" s="107"/>
      <c r="X23" s="108"/>
      <c r="Y23" s="108"/>
      <c r="Z23" s="108"/>
      <c r="AA23" s="108"/>
    </row>
    <row r="24" spans="1:27" ht="14.45" customHeight="1" x14ac:dyDescent="0.2">
      <c r="A24" s="12">
        <v>16</v>
      </c>
      <c r="B24" s="97" t="s">
        <v>323</v>
      </c>
      <c r="C24" s="112">
        <v>5748</v>
      </c>
      <c r="D24" s="112">
        <v>5398</v>
      </c>
      <c r="E24" s="112">
        <v>86</v>
      </c>
      <c r="F24" s="112">
        <v>85</v>
      </c>
      <c r="G24" s="114">
        <f t="shared" si="0"/>
        <v>1.5</v>
      </c>
      <c r="H24" s="114">
        <f t="shared" si="1"/>
        <v>1.57</v>
      </c>
      <c r="I24" s="112">
        <v>3</v>
      </c>
      <c r="J24" s="112">
        <v>6</v>
      </c>
      <c r="K24" s="72">
        <f t="shared" si="2"/>
        <v>5.2192066805845504E-2</v>
      </c>
      <c r="L24" s="72">
        <f t="shared" si="3"/>
        <v>0.11115227862171174</v>
      </c>
      <c r="M24" s="65">
        <v>89</v>
      </c>
      <c r="N24" s="65">
        <f t="shared" si="4"/>
        <v>91</v>
      </c>
      <c r="O24" s="72">
        <f t="shared" si="5"/>
        <v>1.5483646485734168</v>
      </c>
      <c r="P24" s="72">
        <f t="shared" si="6"/>
        <v>1.6858095590959614</v>
      </c>
      <c r="Q24" s="112">
        <v>37223</v>
      </c>
      <c r="R24" s="112">
        <v>46288</v>
      </c>
      <c r="S24" s="112">
        <v>86</v>
      </c>
      <c r="T24" s="112">
        <v>85</v>
      </c>
      <c r="U24" s="114">
        <f t="shared" si="7"/>
        <v>0.23</v>
      </c>
      <c r="V24" s="114">
        <f t="shared" si="8"/>
        <v>0.18</v>
      </c>
      <c r="W24" s="107"/>
      <c r="X24" s="108"/>
      <c r="Y24" s="108"/>
      <c r="Z24" s="108"/>
      <c r="AA24" s="108"/>
    </row>
    <row r="25" spans="1:27" ht="14.45" customHeight="1" x14ac:dyDescent="0.2">
      <c r="A25" s="12">
        <v>17</v>
      </c>
      <c r="B25" s="97" t="s">
        <v>324</v>
      </c>
      <c r="C25" s="112">
        <v>3237</v>
      </c>
      <c r="D25" s="112">
        <v>3405</v>
      </c>
      <c r="E25" s="112">
        <v>38</v>
      </c>
      <c r="F25" s="112">
        <v>62</v>
      </c>
      <c r="G25" s="114">
        <f t="shared" si="0"/>
        <v>1.17</v>
      </c>
      <c r="H25" s="114">
        <f t="shared" si="1"/>
        <v>1.82</v>
      </c>
      <c r="I25" s="112">
        <v>7</v>
      </c>
      <c r="J25" s="112">
        <v>6</v>
      </c>
      <c r="K25" s="72">
        <f t="shared" si="2"/>
        <v>0.21624961383997529</v>
      </c>
      <c r="L25" s="72">
        <f t="shared" si="3"/>
        <v>0.1762114537444934</v>
      </c>
      <c r="M25" s="65">
        <v>45</v>
      </c>
      <c r="N25" s="65">
        <f t="shared" si="4"/>
        <v>68</v>
      </c>
      <c r="O25" s="72">
        <f t="shared" si="5"/>
        <v>1.3901760889712698</v>
      </c>
      <c r="P25" s="72">
        <f t="shared" si="6"/>
        <v>1.997063142437592</v>
      </c>
      <c r="Q25" s="112">
        <v>20214</v>
      </c>
      <c r="R25" s="112">
        <v>20663</v>
      </c>
      <c r="S25" s="112">
        <v>38</v>
      </c>
      <c r="T25" s="112">
        <v>62</v>
      </c>
      <c r="U25" s="114">
        <f t="shared" si="7"/>
        <v>0.19</v>
      </c>
      <c r="V25" s="114">
        <f t="shared" si="8"/>
        <v>0.3</v>
      </c>
      <c r="W25" s="107"/>
      <c r="X25" s="108"/>
      <c r="Y25" s="108"/>
      <c r="Z25" s="108"/>
      <c r="AA25" s="108"/>
    </row>
    <row r="26" spans="1:27" ht="14.45" customHeight="1" x14ac:dyDescent="0.2">
      <c r="A26" s="12">
        <v>18</v>
      </c>
      <c r="B26" s="97" t="s">
        <v>325</v>
      </c>
      <c r="C26" s="112">
        <v>3630</v>
      </c>
      <c r="D26" s="112">
        <v>4118</v>
      </c>
      <c r="E26" s="112">
        <v>97</v>
      </c>
      <c r="F26" s="112">
        <v>88</v>
      </c>
      <c r="G26" s="114">
        <f t="shared" si="0"/>
        <v>2.67</v>
      </c>
      <c r="H26" s="114">
        <f t="shared" si="1"/>
        <v>2.14</v>
      </c>
      <c r="I26" s="112">
        <v>6</v>
      </c>
      <c r="J26" s="112">
        <v>8</v>
      </c>
      <c r="K26" s="72">
        <f t="shared" si="2"/>
        <v>0.16528925619834711</v>
      </c>
      <c r="L26" s="72">
        <f t="shared" si="3"/>
        <v>0.19426906265177268</v>
      </c>
      <c r="M26" s="65">
        <v>103</v>
      </c>
      <c r="N26" s="65">
        <f t="shared" si="4"/>
        <v>96</v>
      </c>
      <c r="O26" s="72">
        <f t="shared" si="5"/>
        <v>2.837465564738292</v>
      </c>
      <c r="P26" s="72">
        <f t="shared" si="6"/>
        <v>2.3312287518212722</v>
      </c>
      <c r="Q26" s="112">
        <v>33213</v>
      </c>
      <c r="R26" s="112">
        <v>36865</v>
      </c>
      <c r="S26" s="112">
        <v>97</v>
      </c>
      <c r="T26" s="112">
        <v>88</v>
      </c>
      <c r="U26" s="114">
        <f t="shared" si="7"/>
        <v>0.28999999999999998</v>
      </c>
      <c r="V26" s="114">
        <f t="shared" si="8"/>
        <v>0.24</v>
      </c>
      <c r="W26" s="107"/>
      <c r="X26" s="108"/>
      <c r="Y26" s="108"/>
      <c r="Z26" s="108"/>
      <c r="AA26" s="108"/>
    </row>
    <row r="27" spans="1:27" ht="14.45" customHeight="1" x14ac:dyDescent="0.2">
      <c r="A27" s="12">
        <v>19</v>
      </c>
      <c r="B27" s="97" t="s">
        <v>326</v>
      </c>
      <c r="C27" s="112">
        <v>2425</v>
      </c>
      <c r="D27" s="112">
        <v>2380</v>
      </c>
      <c r="E27" s="112">
        <v>26</v>
      </c>
      <c r="F27" s="112">
        <v>35</v>
      </c>
      <c r="G27" s="114">
        <f t="shared" si="0"/>
        <v>1.07</v>
      </c>
      <c r="H27" s="114">
        <f t="shared" si="1"/>
        <v>1.47</v>
      </c>
      <c r="I27" s="112">
        <v>2</v>
      </c>
      <c r="J27" s="112">
        <v>2</v>
      </c>
      <c r="K27" s="72">
        <f t="shared" si="2"/>
        <v>8.247422680412371E-2</v>
      </c>
      <c r="L27" s="72">
        <f t="shared" si="3"/>
        <v>8.4033613445378158E-2</v>
      </c>
      <c r="M27" s="65">
        <v>28</v>
      </c>
      <c r="N27" s="65">
        <f t="shared" si="4"/>
        <v>37</v>
      </c>
      <c r="O27" s="72">
        <f t="shared" si="5"/>
        <v>1.1546391752577319</v>
      </c>
      <c r="P27" s="72">
        <f t="shared" si="6"/>
        <v>1.5546218487394958</v>
      </c>
      <c r="Q27" s="112">
        <v>22435</v>
      </c>
      <c r="R27" s="112">
        <v>25194</v>
      </c>
      <c r="S27" s="112">
        <v>26</v>
      </c>
      <c r="T27" s="112">
        <v>35</v>
      </c>
      <c r="U27" s="114">
        <f t="shared" si="7"/>
        <v>0.12</v>
      </c>
      <c r="V27" s="114">
        <f t="shared" si="8"/>
        <v>0.14000000000000001</v>
      </c>
      <c r="W27" s="107"/>
      <c r="X27" s="108"/>
      <c r="Y27" s="108"/>
      <c r="Z27" s="108"/>
      <c r="AA27" s="108"/>
    </row>
    <row r="28" spans="1:27" ht="14.45" customHeight="1" x14ac:dyDescent="0.2">
      <c r="A28" s="12">
        <v>20</v>
      </c>
      <c r="B28" s="97" t="s">
        <v>327</v>
      </c>
      <c r="C28" s="112">
        <v>10589</v>
      </c>
      <c r="D28" s="112">
        <v>10179</v>
      </c>
      <c r="E28" s="112">
        <v>247</v>
      </c>
      <c r="F28" s="112">
        <v>283</v>
      </c>
      <c r="G28" s="114">
        <f t="shared" si="0"/>
        <v>2.33</v>
      </c>
      <c r="H28" s="114">
        <f t="shared" si="1"/>
        <v>2.78</v>
      </c>
      <c r="I28" s="112">
        <v>8</v>
      </c>
      <c r="J28" s="112">
        <v>19</v>
      </c>
      <c r="K28" s="72">
        <f t="shared" si="2"/>
        <v>7.5550099159505155E-2</v>
      </c>
      <c r="L28" s="72">
        <f t="shared" si="3"/>
        <v>0.18665880734846252</v>
      </c>
      <c r="M28" s="65">
        <v>255</v>
      </c>
      <c r="N28" s="65">
        <f t="shared" si="4"/>
        <v>302</v>
      </c>
      <c r="O28" s="72">
        <f t="shared" si="5"/>
        <v>2.4081594107092266</v>
      </c>
      <c r="P28" s="72">
        <f t="shared" si="6"/>
        <v>2.9668926220650356</v>
      </c>
      <c r="Q28" s="112">
        <v>73469</v>
      </c>
      <c r="R28" s="112">
        <v>81264</v>
      </c>
      <c r="S28" s="112">
        <v>247</v>
      </c>
      <c r="T28" s="112">
        <v>283</v>
      </c>
      <c r="U28" s="114">
        <f t="shared" si="7"/>
        <v>0.34</v>
      </c>
      <c r="V28" s="114">
        <f t="shared" si="8"/>
        <v>0.35</v>
      </c>
      <c r="W28" s="107"/>
      <c r="X28" s="108"/>
      <c r="Y28" s="108"/>
      <c r="Z28" s="108"/>
      <c r="AA28" s="108"/>
    </row>
    <row r="29" spans="1:27" ht="14.45" customHeight="1" x14ac:dyDescent="0.2">
      <c r="A29" s="12">
        <v>21</v>
      </c>
      <c r="B29" s="97" t="s">
        <v>328</v>
      </c>
      <c r="C29" s="112">
        <v>4258</v>
      </c>
      <c r="D29" s="112">
        <v>3882</v>
      </c>
      <c r="E29" s="112">
        <v>133</v>
      </c>
      <c r="F29" s="112">
        <v>167</v>
      </c>
      <c r="G29" s="114">
        <f t="shared" si="0"/>
        <v>3.12</v>
      </c>
      <c r="H29" s="114">
        <f t="shared" si="1"/>
        <v>4.3</v>
      </c>
      <c r="I29" s="112">
        <v>6</v>
      </c>
      <c r="J29" s="112">
        <v>17</v>
      </c>
      <c r="K29" s="72">
        <f t="shared" si="2"/>
        <v>0.14091122592766556</v>
      </c>
      <c r="L29" s="72">
        <f t="shared" si="3"/>
        <v>0.43791859866048427</v>
      </c>
      <c r="M29" s="65">
        <v>139</v>
      </c>
      <c r="N29" s="65">
        <f t="shared" si="4"/>
        <v>184</v>
      </c>
      <c r="O29" s="72">
        <f t="shared" si="5"/>
        <v>3.2644434006575858</v>
      </c>
      <c r="P29" s="72">
        <f t="shared" si="6"/>
        <v>4.7398248325605357</v>
      </c>
      <c r="Q29" s="112">
        <v>33307</v>
      </c>
      <c r="R29" s="112">
        <v>34763</v>
      </c>
      <c r="S29" s="112">
        <v>133</v>
      </c>
      <c r="T29" s="112">
        <v>167</v>
      </c>
      <c r="U29" s="114">
        <f t="shared" si="7"/>
        <v>0.4</v>
      </c>
      <c r="V29" s="114">
        <f t="shared" si="8"/>
        <v>0.48</v>
      </c>
      <c r="W29" s="107"/>
      <c r="X29" s="108"/>
      <c r="Y29" s="108"/>
      <c r="Z29" s="108"/>
      <c r="AA29" s="108"/>
    </row>
    <row r="30" spans="1:27" ht="14.45" customHeight="1" x14ac:dyDescent="0.2">
      <c r="A30" s="12">
        <v>22</v>
      </c>
      <c r="B30" s="97" t="s">
        <v>329</v>
      </c>
      <c r="C30" s="112">
        <v>3616</v>
      </c>
      <c r="D30" s="112">
        <v>3694</v>
      </c>
      <c r="E30" s="112">
        <v>77</v>
      </c>
      <c r="F30" s="112">
        <v>74</v>
      </c>
      <c r="G30" s="114">
        <f t="shared" si="0"/>
        <v>2.13</v>
      </c>
      <c r="H30" s="114">
        <f t="shared" si="1"/>
        <v>2</v>
      </c>
      <c r="I30" s="112">
        <v>2</v>
      </c>
      <c r="J30" s="112">
        <v>4</v>
      </c>
      <c r="K30" s="72">
        <f t="shared" si="2"/>
        <v>5.5309734513274339E-2</v>
      </c>
      <c r="L30" s="72">
        <f t="shared" si="3"/>
        <v>0.10828370330265295</v>
      </c>
      <c r="M30" s="65">
        <v>79</v>
      </c>
      <c r="N30" s="65">
        <f t="shared" si="4"/>
        <v>78</v>
      </c>
      <c r="O30" s="72">
        <f t="shared" si="5"/>
        <v>2.1847345132743361</v>
      </c>
      <c r="P30" s="72">
        <f t="shared" si="6"/>
        <v>2.1115322144017323</v>
      </c>
      <c r="Q30" s="112">
        <v>27877</v>
      </c>
      <c r="R30" s="112">
        <v>32113</v>
      </c>
      <c r="S30" s="112">
        <v>77</v>
      </c>
      <c r="T30" s="112">
        <v>74</v>
      </c>
      <c r="U30" s="114">
        <f t="shared" si="7"/>
        <v>0.28000000000000003</v>
      </c>
      <c r="V30" s="114">
        <f t="shared" si="8"/>
        <v>0.23</v>
      </c>
      <c r="W30" s="107"/>
      <c r="X30" s="108"/>
      <c r="Y30" s="108"/>
      <c r="Z30" s="108"/>
      <c r="AA30" s="108"/>
    </row>
    <row r="31" spans="1:27" ht="14.45" customHeight="1" x14ac:dyDescent="0.2">
      <c r="A31" s="12">
        <v>23</v>
      </c>
      <c r="B31" s="97" t="s">
        <v>330</v>
      </c>
      <c r="C31" s="112">
        <v>3935</v>
      </c>
      <c r="D31" s="112">
        <v>4094</v>
      </c>
      <c r="E31" s="112">
        <v>115</v>
      </c>
      <c r="F31" s="112">
        <v>85</v>
      </c>
      <c r="G31" s="114">
        <f t="shared" si="0"/>
        <v>2.92</v>
      </c>
      <c r="H31" s="114">
        <f t="shared" si="1"/>
        <v>2.08</v>
      </c>
      <c r="I31" s="112">
        <v>11</v>
      </c>
      <c r="J31" s="112">
        <v>4</v>
      </c>
      <c r="K31" s="72">
        <f t="shared" si="2"/>
        <v>0.27954256670902161</v>
      </c>
      <c r="L31" s="72">
        <f t="shared" si="3"/>
        <v>9.7703957010258913E-2</v>
      </c>
      <c r="M31" s="65">
        <v>126</v>
      </c>
      <c r="N31" s="65">
        <f t="shared" si="4"/>
        <v>89</v>
      </c>
      <c r="O31" s="72">
        <f t="shared" si="5"/>
        <v>3.2020330368487926</v>
      </c>
      <c r="P31" s="72">
        <f t="shared" si="6"/>
        <v>2.1739130434782608</v>
      </c>
      <c r="Q31" s="112">
        <v>23045</v>
      </c>
      <c r="R31" s="112">
        <v>25808</v>
      </c>
      <c r="S31" s="112">
        <v>115</v>
      </c>
      <c r="T31" s="112">
        <v>85</v>
      </c>
      <c r="U31" s="114">
        <f t="shared" si="7"/>
        <v>0.5</v>
      </c>
      <c r="V31" s="114">
        <f t="shared" si="8"/>
        <v>0.33</v>
      </c>
      <c r="W31" s="107"/>
      <c r="X31" s="108"/>
      <c r="Y31" s="108"/>
      <c r="Z31" s="108"/>
      <c r="AA31" s="108"/>
    </row>
    <row r="32" spans="1:27" ht="14.45" customHeight="1" x14ac:dyDescent="0.2">
      <c r="A32" s="12">
        <v>24</v>
      </c>
      <c r="B32" s="97" t="s">
        <v>331</v>
      </c>
      <c r="C32" s="112">
        <v>2134</v>
      </c>
      <c r="D32" s="112">
        <v>1938</v>
      </c>
      <c r="E32" s="112">
        <v>17</v>
      </c>
      <c r="F32" s="112">
        <v>20</v>
      </c>
      <c r="G32" s="114">
        <f t="shared" si="0"/>
        <v>0.8</v>
      </c>
      <c r="H32" s="114">
        <f t="shared" si="1"/>
        <v>1.03</v>
      </c>
      <c r="I32" s="112">
        <v>6</v>
      </c>
      <c r="J32" s="112">
        <v>6</v>
      </c>
      <c r="K32" s="72">
        <f t="shared" si="2"/>
        <v>0.28116213683223995</v>
      </c>
      <c r="L32" s="72">
        <f t="shared" si="3"/>
        <v>0.30959752321981426</v>
      </c>
      <c r="M32" s="65">
        <v>23</v>
      </c>
      <c r="N32" s="65">
        <f t="shared" si="4"/>
        <v>26</v>
      </c>
      <c r="O32" s="72">
        <f t="shared" si="5"/>
        <v>1.0777881911902532</v>
      </c>
      <c r="P32" s="72">
        <f t="shared" si="6"/>
        <v>1.3415892672858616</v>
      </c>
      <c r="Q32" s="112">
        <v>12747</v>
      </c>
      <c r="R32" s="112">
        <v>13451</v>
      </c>
      <c r="S32" s="112">
        <v>17</v>
      </c>
      <c r="T32" s="112">
        <v>20</v>
      </c>
      <c r="U32" s="114">
        <f t="shared" si="7"/>
        <v>0.13</v>
      </c>
      <c r="V32" s="114">
        <f t="shared" si="8"/>
        <v>0.15</v>
      </c>
      <c r="W32" s="107"/>
      <c r="X32" s="108"/>
      <c r="Y32" s="108"/>
      <c r="Z32" s="108"/>
      <c r="AA32" s="108"/>
    </row>
    <row r="33" spans="1:27" ht="14.45" customHeight="1" x14ac:dyDescent="0.2">
      <c r="A33" s="12">
        <v>25</v>
      </c>
      <c r="B33" s="97" t="s">
        <v>332</v>
      </c>
      <c r="C33" s="112">
        <v>2924</v>
      </c>
      <c r="D33" s="112">
        <v>2811</v>
      </c>
      <c r="E33" s="112">
        <v>61</v>
      </c>
      <c r="F33" s="112">
        <v>47</v>
      </c>
      <c r="G33" s="114">
        <f t="shared" si="0"/>
        <v>2.09</v>
      </c>
      <c r="H33" s="114">
        <f t="shared" si="1"/>
        <v>1.67</v>
      </c>
      <c r="I33" s="112">
        <v>12</v>
      </c>
      <c r="J33" s="112">
        <v>5</v>
      </c>
      <c r="K33" s="72">
        <f t="shared" si="2"/>
        <v>0.41039671682626538</v>
      </c>
      <c r="L33" s="72">
        <f t="shared" si="3"/>
        <v>0.17787264318747778</v>
      </c>
      <c r="M33" s="65">
        <v>73</v>
      </c>
      <c r="N33" s="65">
        <f t="shared" si="4"/>
        <v>52</v>
      </c>
      <c r="O33" s="72">
        <f t="shared" si="5"/>
        <v>2.4965800273597809</v>
      </c>
      <c r="P33" s="72">
        <f t="shared" si="6"/>
        <v>1.8498754891497686</v>
      </c>
      <c r="Q33" s="112">
        <v>22908</v>
      </c>
      <c r="R33" s="112">
        <v>23958</v>
      </c>
      <c r="S33" s="112">
        <v>61</v>
      </c>
      <c r="T33" s="112">
        <v>47</v>
      </c>
      <c r="U33" s="114">
        <f t="shared" si="7"/>
        <v>0.27</v>
      </c>
      <c r="V33" s="114">
        <f t="shared" si="8"/>
        <v>0.2</v>
      </c>
      <c r="W33" s="107"/>
      <c r="X33" s="108"/>
      <c r="Y33" s="108"/>
      <c r="Z33" s="108"/>
      <c r="AA33" s="108"/>
    </row>
    <row r="34" spans="1:27" ht="14.45" customHeight="1" x14ac:dyDescent="0.2">
      <c r="A34" s="12">
        <v>26</v>
      </c>
      <c r="B34" s="97" t="s">
        <v>123</v>
      </c>
      <c r="C34" s="112">
        <v>6429</v>
      </c>
      <c r="D34" s="112">
        <v>7938</v>
      </c>
      <c r="E34" s="112">
        <v>232</v>
      </c>
      <c r="F34" s="112">
        <v>476</v>
      </c>
      <c r="G34" s="114">
        <f t="shared" si="0"/>
        <v>3.61</v>
      </c>
      <c r="H34" s="114">
        <f t="shared" si="1"/>
        <v>6</v>
      </c>
      <c r="I34" s="112">
        <v>6</v>
      </c>
      <c r="J34" s="112">
        <v>31</v>
      </c>
      <c r="K34" s="72">
        <f t="shared" si="2"/>
        <v>9.3327111525898274E-2</v>
      </c>
      <c r="L34" s="72">
        <f t="shared" si="3"/>
        <v>0.39052658100277149</v>
      </c>
      <c r="M34" s="65">
        <v>238</v>
      </c>
      <c r="N34" s="65">
        <f t="shared" si="4"/>
        <v>507</v>
      </c>
      <c r="O34" s="72">
        <f t="shared" si="5"/>
        <v>3.7019754238606319</v>
      </c>
      <c r="P34" s="72">
        <f t="shared" si="6"/>
        <v>6.3869992441421015</v>
      </c>
      <c r="Q34" s="112">
        <v>143376</v>
      </c>
      <c r="R34" s="112">
        <v>150591</v>
      </c>
      <c r="S34" s="112">
        <v>232</v>
      </c>
      <c r="T34" s="112">
        <v>476</v>
      </c>
      <c r="U34" s="114">
        <f t="shared" si="7"/>
        <v>0.16</v>
      </c>
      <c r="V34" s="114">
        <f t="shared" si="8"/>
        <v>0.32</v>
      </c>
      <c r="W34" s="107"/>
      <c r="X34" s="108"/>
      <c r="Y34" s="108"/>
      <c r="Z34" s="108"/>
      <c r="AA34" s="108"/>
    </row>
    <row r="35" spans="1:27" ht="14.45" customHeight="1" x14ac:dyDescent="0.2">
      <c r="A35" s="12">
        <v>27</v>
      </c>
      <c r="B35" s="97" t="s">
        <v>124</v>
      </c>
      <c r="C35" s="21"/>
      <c r="D35" s="21"/>
      <c r="E35" s="21"/>
      <c r="F35" s="21"/>
      <c r="G35" s="114"/>
      <c r="H35" s="114"/>
      <c r="I35" s="21"/>
      <c r="J35" s="21"/>
      <c r="K35" s="72"/>
      <c r="L35" s="72"/>
      <c r="M35" s="65"/>
      <c r="N35" s="65"/>
      <c r="O35" s="72"/>
      <c r="P35" s="72"/>
      <c r="Q35" s="21"/>
      <c r="R35" s="21"/>
      <c r="S35" s="21"/>
      <c r="T35" s="21"/>
      <c r="U35" s="114"/>
      <c r="V35" s="114"/>
      <c r="W35" s="107"/>
      <c r="X35" s="108"/>
      <c r="Y35" s="108"/>
      <c r="Z35" s="108"/>
      <c r="AA35" s="108"/>
    </row>
    <row r="36" spans="1:27" ht="14.45" customHeight="1" x14ac:dyDescent="0.2">
      <c r="A36" s="62"/>
      <c r="B36" s="98" t="s">
        <v>52</v>
      </c>
      <c r="C36" s="117">
        <f>SUM(C9:C35)</f>
        <v>122545</v>
      </c>
      <c r="D36" s="117">
        <f>SUM(D9:D35)</f>
        <v>123178</v>
      </c>
      <c r="E36" s="117">
        <f>SUM(E9:E35)</f>
        <v>3019</v>
      </c>
      <c r="F36" s="117">
        <f>SUM(F9:F35)</f>
        <v>3579</v>
      </c>
      <c r="G36" s="118">
        <f>IF(C36=0,0,ROUND(SUM(E36*100/C36),2))</f>
        <v>2.46</v>
      </c>
      <c r="H36" s="172">
        <f t="shared" si="1"/>
        <v>2.91</v>
      </c>
      <c r="I36" s="117">
        <f>SUM(I9:I35)</f>
        <v>251</v>
      </c>
      <c r="J36" s="117">
        <f>SUM(J9:J35)</f>
        <v>332</v>
      </c>
      <c r="K36" s="78">
        <f>IF(C36=0,0,I36/C36*100)</f>
        <v>0.20482271818515646</v>
      </c>
      <c r="L36" s="173">
        <f t="shared" si="3"/>
        <v>0.26952864959651884</v>
      </c>
      <c r="M36" s="117">
        <f>SUM(M9:M35)</f>
        <v>3270</v>
      </c>
      <c r="N36" s="117">
        <f>SUM(N9:N35)</f>
        <v>3911</v>
      </c>
      <c r="O36" s="78">
        <f>IF(C36=0,0,M36/C36*100)</f>
        <v>2.6684075237667795</v>
      </c>
      <c r="P36" s="173">
        <f t="shared" si="6"/>
        <v>3.1750799655782687</v>
      </c>
      <c r="Q36" s="117">
        <f>SUM(Q9:Q35)</f>
        <v>992646</v>
      </c>
      <c r="R36" s="117">
        <f>SUM(R9:R35)</f>
        <v>1074542</v>
      </c>
      <c r="S36" s="117">
        <f>SUM(S9:S35)</f>
        <v>3019</v>
      </c>
      <c r="T36" s="117">
        <f>SUM(T9:T35)</f>
        <v>3579</v>
      </c>
      <c r="U36" s="118">
        <f>IF(Q36=0,0,ROUND(SUM(S36*100/Q36),2))</f>
        <v>0.3</v>
      </c>
      <c r="V36" s="172">
        <f t="shared" si="8"/>
        <v>0.33</v>
      </c>
      <c r="W36" s="107"/>
      <c r="X36" s="108"/>
      <c r="Y36" s="108"/>
      <c r="Z36" s="108"/>
      <c r="AA36" s="108"/>
    </row>
    <row r="37" spans="1:27" ht="12.2" customHeight="1" x14ac:dyDescent="0.2">
      <c r="A37" s="2"/>
      <c r="B37" s="2"/>
      <c r="C37" s="2"/>
      <c r="D37" s="2"/>
      <c r="E37" s="2"/>
      <c r="F37" s="2"/>
      <c r="G37" s="2"/>
      <c r="H37" s="2"/>
      <c r="I37" s="100"/>
      <c r="J37" s="2"/>
      <c r="K37" s="2"/>
      <c r="L37" s="2"/>
      <c r="M37" s="100"/>
      <c r="N37" s="115"/>
      <c r="O37" s="2"/>
      <c r="P37" s="2"/>
      <c r="Q37" s="116"/>
      <c r="R37" s="116"/>
      <c r="S37" s="116"/>
      <c r="T37" s="116"/>
      <c r="U37" s="116"/>
      <c r="V37" s="116"/>
      <c r="W37" s="108"/>
      <c r="X37" s="108"/>
      <c r="Y37" s="108"/>
      <c r="Z37" s="108"/>
      <c r="AA37" s="108"/>
    </row>
    <row r="38" spans="1:27" ht="12.2" customHeight="1" x14ac:dyDescent="0.2">
      <c r="B38" s="25" t="s">
        <v>344</v>
      </c>
      <c r="M38" s="25"/>
      <c r="N38" s="25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</row>
    <row r="39" spans="1:27" ht="12.2" customHeight="1" x14ac:dyDescent="0.2">
      <c r="M39" s="25"/>
      <c r="N39" s="25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</row>
    <row r="40" spans="1:27" ht="12.2" customHeight="1" x14ac:dyDescent="0.2"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</row>
    <row r="41" spans="1:27" ht="12.2" customHeight="1" x14ac:dyDescent="0.2"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</row>
    <row r="42" spans="1:27" ht="12.2" customHeight="1" x14ac:dyDescent="0.2"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</row>
    <row r="43" spans="1:27" ht="12.2" customHeight="1" x14ac:dyDescent="0.2"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</row>
    <row r="44" spans="1:27" ht="12.2" customHeight="1" x14ac:dyDescent="0.2"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</row>
    <row r="45" spans="1:27" ht="12.2" customHeight="1" x14ac:dyDescent="0.2"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</row>
    <row r="46" spans="1:27" ht="12.2" customHeight="1" x14ac:dyDescent="0.2"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</row>
    <row r="47" spans="1:27" ht="12.2" customHeight="1" x14ac:dyDescent="0.2"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</row>
    <row r="48" spans="1:27" ht="12.2" customHeight="1" x14ac:dyDescent="0.2"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</row>
    <row r="49" spans="17:27" ht="12.2" customHeight="1" x14ac:dyDescent="0.2"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</row>
    <row r="50" spans="17:27" ht="12.2" customHeight="1" x14ac:dyDescent="0.2"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</row>
    <row r="51" spans="17:27" ht="12.2" customHeight="1" x14ac:dyDescent="0.2"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</row>
    <row r="52" spans="17:27" ht="12.2" customHeight="1" x14ac:dyDescent="0.2"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</row>
    <row r="53" spans="17:27" ht="12.2" customHeight="1" x14ac:dyDescent="0.2"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</row>
    <row r="54" spans="17:27" ht="12.2" customHeight="1" x14ac:dyDescent="0.2"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</row>
    <row r="55" spans="17:27" ht="12.2" customHeight="1" x14ac:dyDescent="0.2"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</row>
    <row r="56" spans="17:27" ht="12.2" customHeight="1" x14ac:dyDescent="0.2"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8"/>
    </row>
    <row r="57" spans="17:27" ht="12.2" customHeight="1" x14ac:dyDescent="0.2"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</row>
    <row r="58" spans="17:27" ht="12.2" customHeight="1" x14ac:dyDescent="0.2"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</row>
    <row r="59" spans="17:27" ht="12.2" customHeight="1" x14ac:dyDescent="0.2"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8"/>
    </row>
    <row r="60" spans="17:27" ht="12.2" customHeight="1" x14ac:dyDescent="0.2"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</row>
    <row r="61" spans="17:27" ht="12.2" customHeight="1" x14ac:dyDescent="0.2"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8"/>
    </row>
    <row r="62" spans="17:27" ht="12.2" customHeight="1" x14ac:dyDescent="0.2"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</row>
    <row r="63" spans="17:27" ht="12.2" customHeight="1" x14ac:dyDescent="0.2"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8"/>
    </row>
    <row r="64" spans="17:27" ht="12.2" customHeight="1" x14ac:dyDescent="0.2"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</row>
    <row r="65" spans="17:27" ht="12.2" customHeight="1" x14ac:dyDescent="0.2"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</row>
    <row r="66" spans="17:27" ht="12.2" customHeight="1" x14ac:dyDescent="0.2">
      <c r="Q66" s="108"/>
      <c r="R66" s="108"/>
      <c r="S66" s="108"/>
      <c r="T66" s="108"/>
      <c r="U66" s="108"/>
      <c r="V66" s="108"/>
      <c r="W66" s="108"/>
      <c r="X66" s="108"/>
      <c r="Y66" s="108"/>
      <c r="Z66" s="108"/>
      <c r="AA66" s="108"/>
    </row>
    <row r="67" spans="17:27" ht="12.2" customHeight="1" x14ac:dyDescent="0.2"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8"/>
    </row>
    <row r="68" spans="17:27" ht="12.2" customHeight="1" x14ac:dyDescent="0.2">
      <c r="Q68" s="108"/>
      <c r="R68" s="108"/>
      <c r="S68" s="108"/>
      <c r="T68" s="108"/>
      <c r="U68" s="108"/>
      <c r="V68" s="108"/>
      <c r="W68" s="108"/>
      <c r="X68" s="108"/>
      <c r="Y68" s="108"/>
      <c r="Z68" s="108"/>
      <c r="AA68" s="108"/>
    </row>
    <row r="69" spans="17:27" ht="12.2" customHeight="1" x14ac:dyDescent="0.2">
      <c r="Q69" s="108"/>
      <c r="R69" s="108"/>
      <c r="S69" s="108"/>
      <c r="T69" s="108"/>
      <c r="U69" s="108"/>
      <c r="V69" s="108"/>
      <c r="W69" s="108"/>
      <c r="X69" s="108"/>
      <c r="Y69" s="108"/>
      <c r="Z69" s="108"/>
      <c r="AA69" s="108"/>
    </row>
    <row r="70" spans="17:27" ht="12.2" customHeight="1" x14ac:dyDescent="0.2">
      <c r="Q70" s="108"/>
      <c r="R70" s="108"/>
      <c r="S70" s="108"/>
      <c r="T70" s="108"/>
      <c r="U70" s="108"/>
      <c r="V70" s="108"/>
      <c r="W70" s="108"/>
      <c r="X70" s="108"/>
      <c r="Y70" s="108"/>
      <c r="Z70" s="108"/>
      <c r="AA70" s="108"/>
    </row>
    <row r="71" spans="17:27" ht="12.2" customHeight="1" x14ac:dyDescent="0.2">
      <c r="Q71" s="108"/>
      <c r="R71" s="108"/>
      <c r="S71" s="108"/>
      <c r="T71" s="108"/>
      <c r="U71" s="108"/>
      <c r="V71" s="108"/>
      <c r="W71" s="108"/>
      <c r="X71" s="108"/>
      <c r="Y71" s="108"/>
      <c r="Z71" s="108"/>
      <c r="AA71" s="108"/>
    </row>
    <row r="72" spans="17:27" ht="12.2" customHeight="1" x14ac:dyDescent="0.2">
      <c r="Q72" s="108"/>
      <c r="R72" s="108"/>
      <c r="S72" s="108"/>
      <c r="T72" s="108"/>
      <c r="U72" s="108"/>
      <c r="V72" s="108"/>
      <c r="W72" s="108"/>
      <c r="X72" s="108"/>
      <c r="Y72" s="108"/>
      <c r="Z72" s="108"/>
      <c r="AA72" s="108"/>
    </row>
    <row r="73" spans="17:27" ht="12.2" customHeight="1" x14ac:dyDescent="0.2">
      <c r="Q73" s="108"/>
      <c r="R73" s="108"/>
      <c r="S73" s="108"/>
      <c r="T73" s="108"/>
      <c r="U73" s="108"/>
      <c r="V73" s="108"/>
      <c r="W73" s="108"/>
      <c r="X73" s="108"/>
      <c r="Y73" s="108"/>
      <c r="Z73" s="108"/>
      <c r="AA73" s="108"/>
    </row>
    <row r="74" spans="17:27" ht="12.2" customHeight="1" x14ac:dyDescent="0.2"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</row>
    <row r="75" spans="17:27" ht="12.2" customHeight="1" x14ac:dyDescent="0.2"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</row>
    <row r="76" spans="17:27" ht="12.2" customHeight="1" x14ac:dyDescent="0.2">
      <c r="Q76" s="108"/>
      <c r="R76" s="108"/>
      <c r="S76" s="108"/>
      <c r="T76" s="108"/>
      <c r="U76" s="108"/>
      <c r="V76" s="108"/>
      <c r="W76" s="108"/>
      <c r="X76" s="108"/>
      <c r="Y76" s="108"/>
      <c r="Z76" s="108"/>
      <c r="AA76" s="108"/>
    </row>
    <row r="77" spans="17:27" ht="12.2" customHeight="1" x14ac:dyDescent="0.2"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</row>
    <row r="78" spans="17:27" ht="12.2" customHeight="1" x14ac:dyDescent="0.2"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</row>
    <row r="79" spans="17:27" ht="12.2" customHeight="1" x14ac:dyDescent="0.2"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</row>
    <row r="80" spans="17:27" ht="12.2" customHeight="1" x14ac:dyDescent="0.2"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</row>
    <row r="81" spans="17:27" ht="12.2" customHeight="1" x14ac:dyDescent="0.2"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</row>
    <row r="82" spans="17:27" ht="12.2" customHeight="1" x14ac:dyDescent="0.2"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</row>
    <row r="83" spans="17:27" ht="12.2" customHeight="1" x14ac:dyDescent="0.2"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</row>
    <row r="84" spans="17:27" ht="12.2" customHeight="1" x14ac:dyDescent="0.2"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</row>
    <row r="85" spans="17:27" ht="12.2" customHeight="1" x14ac:dyDescent="0.2"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</row>
    <row r="86" spans="17:27" ht="12.2" customHeight="1" x14ac:dyDescent="0.2">
      <c r="Q86" s="108"/>
      <c r="R86" s="108"/>
      <c r="S86" s="108"/>
      <c r="T86" s="108"/>
      <c r="U86" s="108"/>
      <c r="V86" s="108"/>
      <c r="W86" s="108"/>
      <c r="X86" s="108"/>
      <c r="Y86" s="108"/>
      <c r="Z86" s="108"/>
      <c r="AA86" s="108"/>
    </row>
    <row r="87" spans="17:27" ht="12.2" customHeight="1" x14ac:dyDescent="0.2">
      <c r="Q87" s="108"/>
      <c r="R87" s="108"/>
      <c r="S87" s="108"/>
      <c r="T87" s="108"/>
      <c r="U87" s="108"/>
      <c r="V87" s="108"/>
      <c r="W87" s="108"/>
      <c r="X87" s="108"/>
      <c r="Y87" s="108"/>
      <c r="Z87" s="108"/>
      <c r="AA87" s="108"/>
    </row>
    <row r="88" spans="17:27" ht="12.2" customHeight="1" x14ac:dyDescent="0.2">
      <c r="Q88" s="108"/>
      <c r="R88" s="108"/>
      <c r="S88" s="108"/>
      <c r="T88" s="108"/>
      <c r="U88" s="108"/>
      <c r="V88" s="108"/>
      <c r="W88" s="108"/>
      <c r="X88" s="108"/>
      <c r="Y88" s="108"/>
      <c r="Z88" s="108"/>
      <c r="AA88" s="108"/>
    </row>
    <row r="89" spans="17:27" ht="12.2" customHeight="1" x14ac:dyDescent="0.2"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</row>
    <row r="90" spans="17:27" ht="12.2" customHeight="1" x14ac:dyDescent="0.2">
      <c r="Q90" s="108"/>
      <c r="R90" s="108"/>
      <c r="S90" s="108"/>
      <c r="T90" s="108"/>
      <c r="U90" s="108"/>
      <c r="V90" s="108"/>
      <c r="W90" s="108"/>
      <c r="X90" s="108"/>
      <c r="Y90" s="108"/>
      <c r="Z90" s="108"/>
      <c r="AA90" s="108"/>
    </row>
    <row r="91" spans="17:27" ht="12.2" customHeight="1" x14ac:dyDescent="0.2">
      <c r="Q91" s="108"/>
      <c r="R91" s="108"/>
      <c r="S91" s="108"/>
      <c r="T91" s="108"/>
      <c r="U91" s="108"/>
      <c r="V91" s="108"/>
      <c r="W91" s="108"/>
      <c r="X91" s="108"/>
      <c r="Y91" s="108"/>
      <c r="Z91" s="108"/>
      <c r="AA91" s="108"/>
    </row>
    <row r="92" spans="17:27" ht="12.2" customHeight="1" x14ac:dyDescent="0.2">
      <c r="Q92" s="108"/>
      <c r="R92" s="108"/>
      <c r="S92" s="108"/>
      <c r="T92" s="108"/>
      <c r="U92" s="108"/>
      <c r="V92" s="108"/>
      <c r="W92" s="108"/>
      <c r="X92" s="108"/>
      <c r="Y92" s="108"/>
      <c r="Z92" s="108"/>
      <c r="AA92" s="108"/>
    </row>
    <row r="93" spans="17:27" ht="12.2" customHeight="1" x14ac:dyDescent="0.2">
      <c r="Q93" s="108"/>
      <c r="R93" s="108"/>
      <c r="S93" s="108"/>
      <c r="T93" s="108"/>
      <c r="U93" s="108"/>
      <c r="V93" s="108"/>
      <c r="W93" s="108"/>
      <c r="X93" s="108"/>
      <c r="Y93" s="108"/>
      <c r="Z93" s="108"/>
      <c r="AA93" s="108"/>
    </row>
    <row r="94" spans="17:27" ht="12.2" customHeight="1" x14ac:dyDescent="0.2"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</row>
    <row r="95" spans="17:27" ht="12.2" customHeight="1" x14ac:dyDescent="0.2"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</row>
    <row r="96" spans="17:27" ht="12.2" customHeight="1" x14ac:dyDescent="0.2"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</row>
    <row r="97" spans="17:27" ht="12.2" customHeight="1" x14ac:dyDescent="0.2"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</row>
    <row r="98" spans="17:27" ht="12.2" customHeight="1" x14ac:dyDescent="0.2">
      <c r="Q98" s="108"/>
      <c r="R98" s="108"/>
      <c r="S98" s="108"/>
      <c r="T98" s="108"/>
      <c r="U98" s="108"/>
      <c r="V98" s="108"/>
      <c r="W98" s="108"/>
      <c r="X98" s="108"/>
      <c r="Y98" s="108"/>
      <c r="Z98" s="108"/>
      <c r="AA98" s="108"/>
    </row>
    <row r="99" spans="17:27" ht="12.2" customHeight="1" x14ac:dyDescent="0.2"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</row>
    <row r="100" spans="17:27" ht="12.2" customHeight="1" x14ac:dyDescent="0.2"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  <c r="AA100" s="108"/>
    </row>
    <row r="101" spans="17:27" ht="12.2" customHeight="1" x14ac:dyDescent="0.2"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</row>
    <row r="102" spans="17:27" ht="12.2" customHeight="1" x14ac:dyDescent="0.2"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</row>
    <row r="103" spans="17:27" ht="12.2" customHeight="1" x14ac:dyDescent="0.2"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</row>
    <row r="104" spans="17:27" ht="12.2" customHeight="1" x14ac:dyDescent="0.2"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</row>
    <row r="105" spans="17:27" ht="12.2" customHeight="1" x14ac:dyDescent="0.2"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  <c r="AA105" s="108"/>
    </row>
    <row r="106" spans="17:27" ht="12.2" customHeight="1" x14ac:dyDescent="0.2"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  <c r="AA106" s="108"/>
    </row>
    <row r="107" spans="17:27" ht="12.2" customHeight="1" x14ac:dyDescent="0.2"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  <c r="AA107" s="108"/>
    </row>
    <row r="108" spans="17:27" ht="12.2" customHeight="1" x14ac:dyDescent="0.2"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  <c r="AA108" s="108"/>
    </row>
    <row r="109" spans="17:27" ht="12.2" customHeight="1" x14ac:dyDescent="0.2">
      <c r="Q109" s="108"/>
      <c r="R109" s="108"/>
      <c r="S109" s="108"/>
      <c r="T109" s="108"/>
      <c r="U109" s="108"/>
      <c r="V109" s="108"/>
      <c r="W109" s="108"/>
      <c r="X109" s="108"/>
      <c r="Y109" s="108"/>
      <c r="Z109" s="108"/>
      <c r="AA109" s="108"/>
    </row>
    <row r="110" spans="17:27" ht="12.2" customHeight="1" x14ac:dyDescent="0.2">
      <c r="Q110" s="108"/>
      <c r="R110" s="108"/>
      <c r="S110" s="108"/>
      <c r="T110" s="108"/>
      <c r="U110" s="108"/>
      <c r="V110" s="108"/>
      <c r="W110" s="108"/>
      <c r="X110" s="108"/>
      <c r="Y110" s="108"/>
      <c r="Z110" s="108"/>
      <c r="AA110" s="108"/>
    </row>
    <row r="111" spans="17:27" ht="12.2" customHeight="1" x14ac:dyDescent="0.2">
      <c r="Q111" s="108"/>
      <c r="R111" s="108"/>
      <c r="S111" s="108"/>
      <c r="T111" s="108"/>
      <c r="U111" s="108"/>
      <c r="V111" s="108"/>
      <c r="W111" s="108"/>
      <c r="X111" s="108"/>
      <c r="Y111" s="108"/>
      <c r="Z111" s="108"/>
      <c r="AA111" s="108"/>
    </row>
    <row r="112" spans="17:27" ht="12.2" customHeight="1" x14ac:dyDescent="0.2">
      <c r="Q112" s="108"/>
      <c r="R112" s="108"/>
      <c r="S112" s="108"/>
      <c r="T112" s="108"/>
      <c r="U112" s="108"/>
      <c r="V112" s="108"/>
      <c r="W112" s="108"/>
      <c r="X112" s="108"/>
      <c r="Y112" s="108"/>
      <c r="Z112" s="108"/>
      <c r="AA112" s="108"/>
    </row>
    <row r="113" spans="17:27" ht="12.2" customHeight="1" x14ac:dyDescent="0.2">
      <c r="Q113" s="108"/>
      <c r="R113" s="108"/>
      <c r="S113" s="108"/>
      <c r="T113" s="108"/>
      <c r="U113" s="108"/>
      <c r="V113" s="108"/>
      <c r="W113" s="108"/>
      <c r="X113" s="108"/>
      <c r="Y113" s="108"/>
      <c r="Z113" s="108"/>
      <c r="AA113" s="108"/>
    </row>
    <row r="114" spans="17:27" ht="12.2" customHeight="1" x14ac:dyDescent="0.2"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  <c r="AA114" s="108"/>
    </row>
    <row r="115" spans="17:27" ht="12.2" customHeight="1" x14ac:dyDescent="0.2">
      <c r="Q115" s="108"/>
      <c r="R115" s="108"/>
      <c r="S115" s="108"/>
      <c r="T115" s="108"/>
      <c r="U115" s="108"/>
      <c r="V115" s="108"/>
      <c r="W115" s="108"/>
      <c r="X115" s="108"/>
      <c r="Y115" s="108"/>
      <c r="Z115" s="108"/>
      <c r="AA115" s="108"/>
    </row>
    <row r="116" spans="17:27" ht="12.2" customHeight="1" x14ac:dyDescent="0.2">
      <c r="Q116" s="108"/>
      <c r="R116" s="108"/>
      <c r="S116" s="108"/>
      <c r="T116" s="108"/>
      <c r="U116" s="108"/>
      <c r="V116" s="108"/>
      <c r="W116" s="108"/>
      <c r="X116" s="108"/>
      <c r="Y116" s="108"/>
      <c r="Z116" s="108"/>
      <c r="AA116" s="108"/>
    </row>
    <row r="117" spans="17:27" ht="12.2" customHeight="1" x14ac:dyDescent="0.2">
      <c r="Q117" s="108"/>
      <c r="R117" s="108"/>
      <c r="S117" s="108"/>
      <c r="T117" s="108"/>
      <c r="U117" s="108"/>
      <c r="V117" s="108"/>
      <c r="W117" s="108"/>
      <c r="X117" s="108"/>
      <c r="Y117" s="108"/>
      <c r="Z117" s="108"/>
      <c r="AA117" s="108"/>
    </row>
    <row r="118" spans="17:27" ht="12.2" customHeight="1" x14ac:dyDescent="0.2">
      <c r="Q118" s="108"/>
      <c r="R118" s="108"/>
      <c r="S118" s="108"/>
      <c r="T118" s="108"/>
      <c r="U118" s="108"/>
      <c r="V118" s="108"/>
      <c r="W118" s="108"/>
      <c r="X118" s="108"/>
      <c r="Y118" s="108"/>
      <c r="Z118" s="108"/>
      <c r="AA118" s="108"/>
    </row>
    <row r="119" spans="17:27" ht="12.2" customHeight="1" x14ac:dyDescent="0.2">
      <c r="Q119" s="108"/>
      <c r="R119" s="108"/>
      <c r="S119" s="108"/>
      <c r="T119" s="108"/>
      <c r="U119" s="108"/>
      <c r="V119" s="108"/>
      <c r="W119" s="108"/>
      <c r="X119" s="108"/>
      <c r="Y119" s="108"/>
      <c r="Z119" s="108"/>
      <c r="AA119" s="108"/>
    </row>
    <row r="120" spans="17:27" ht="12.2" customHeight="1" x14ac:dyDescent="0.2">
      <c r="Q120" s="108"/>
      <c r="R120" s="108"/>
      <c r="S120" s="108"/>
      <c r="T120" s="108"/>
      <c r="U120" s="108"/>
      <c r="V120" s="108"/>
      <c r="W120" s="108"/>
      <c r="X120" s="108"/>
      <c r="Y120" s="108"/>
      <c r="Z120" s="108"/>
      <c r="AA120" s="108"/>
    </row>
    <row r="121" spans="17:27" ht="12.2" customHeight="1" x14ac:dyDescent="0.2">
      <c r="Q121" s="108"/>
      <c r="R121" s="108"/>
      <c r="S121" s="108"/>
      <c r="T121" s="108"/>
      <c r="U121" s="108"/>
      <c r="V121" s="108"/>
      <c r="W121" s="108"/>
      <c r="X121" s="108"/>
      <c r="Y121" s="108"/>
      <c r="Z121" s="108"/>
      <c r="AA121" s="108"/>
    </row>
    <row r="122" spans="17:27" ht="12.2" customHeight="1" x14ac:dyDescent="0.2">
      <c r="Q122" s="108"/>
      <c r="R122" s="108"/>
      <c r="S122" s="108"/>
      <c r="T122" s="108"/>
      <c r="U122" s="108"/>
      <c r="V122" s="108"/>
      <c r="W122" s="108"/>
      <c r="X122" s="108"/>
      <c r="Y122" s="108"/>
      <c r="Z122" s="108"/>
      <c r="AA122" s="108"/>
    </row>
    <row r="123" spans="17:27" ht="12.2" customHeight="1" x14ac:dyDescent="0.2">
      <c r="Q123" s="108"/>
      <c r="R123" s="108"/>
      <c r="S123" s="108"/>
      <c r="T123" s="108"/>
      <c r="U123" s="108"/>
      <c r="V123" s="108"/>
      <c r="W123" s="108"/>
      <c r="X123" s="108"/>
      <c r="Y123" s="108"/>
      <c r="Z123" s="108"/>
      <c r="AA123" s="108"/>
    </row>
    <row r="124" spans="17:27" ht="12.2" customHeight="1" x14ac:dyDescent="0.2">
      <c r="Q124" s="108"/>
      <c r="R124" s="108"/>
      <c r="S124" s="108"/>
      <c r="T124" s="108"/>
      <c r="U124" s="108"/>
      <c r="V124" s="108"/>
      <c r="W124" s="108"/>
      <c r="X124" s="108"/>
      <c r="Y124" s="108"/>
      <c r="Z124" s="108"/>
      <c r="AA124" s="108"/>
    </row>
    <row r="125" spans="17:27" ht="12.2" customHeight="1" x14ac:dyDescent="0.2">
      <c r="Q125" s="108"/>
      <c r="R125" s="108"/>
      <c r="S125" s="108"/>
      <c r="T125" s="108"/>
      <c r="U125" s="108"/>
      <c r="V125" s="108"/>
      <c r="W125" s="108"/>
      <c r="X125" s="108"/>
      <c r="Y125" s="108"/>
      <c r="Z125" s="108"/>
      <c r="AA125" s="108"/>
    </row>
    <row r="126" spans="17:27" ht="12.2" customHeight="1" x14ac:dyDescent="0.2">
      <c r="Q126" s="108"/>
      <c r="R126" s="108"/>
      <c r="S126" s="108"/>
      <c r="T126" s="108"/>
      <c r="U126" s="108"/>
      <c r="V126" s="108"/>
      <c r="W126" s="108"/>
      <c r="X126" s="108"/>
      <c r="Y126" s="108"/>
      <c r="Z126" s="108"/>
      <c r="AA126" s="108"/>
    </row>
    <row r="127" spans="17:27" ht="12.2" customHeight="1" x14ac:dyDescent="0.2">
      <c r="Q127" s="108"/>
      <c r="R127" s="108"/>
      <c r="S127" s="108"/>
      <c r="T127" s="108"/>
      <c r="U127" s="108"/>
      <c r="V127" s="108"/>
      <c r="W127" s="108"/>
      <c r="X127" s="108"/>
      <c r="Y127" s="108"/>
      <c r="Z127" s="108"/>
      <c r="AA127" s="108"/>
    </row>
    <row r="128" spans="17:27" ht="12.2" customHeight="1" x14ac:dyDescent="0.2">
      <c r="Q128" s="108"/>
      <c r="R128" s="108"/>
      <c r="S128" s="108"/>
      <c r="T128" s="108"/>
      <c r="U128" s="108"/>
      <c r="V128" s="108"/>
      <c r="W128" s="108"/>
      <c r="X128" s="108"/>
      <c r="Y128" s="108"/>
      <c r="Z128" s="108"/>
      <c r="AA128" s="108"/>
    </row>
    <row r="129" spans="17:27" ht="12.2" customHeight="1" x14ac:dyDescent="0.2">
      <c r="Q129" s="108"/>
      <c r="R129" s="108"/>
      <c r="S129" s="108"/>
      <c r="T129" s="108"/>
      <c r="U129" s="108"/>
      <c r="V129" s="108"/>
      <c r="W129" s="108"/>
      <c r="X129" s="108"/>
      <c r="Y129" s="108"/>
      <c r="Z129" s="108"/>
      <c r="AA129" s="108"/>
    </row>
    <row r="130" spans="17:27" ht="12.2" customHeight="1" x14ac:dyDescent="0.2">
      <c r="Q130" s="108"/>
      <c r="R130" s="108"/>
      <c r="S130" s="108"/>
      <c r="T130" s="108"/>
      <c r="U130" s="108"/>
      <c r="V130" s="108"/>
      <c r="W130" s="108"/>
      <c r="X130" s="108"/>
      <c r="Y130" s="108"/>
      <c r="Z130" s="108"/>
      <c r="AA130" s="108"/>
    </row>
    <row r="131" spans="17:27" ht="12.2" customHeight="1" x14ac:dyDescent="0.2">
      <c r="Q131" s="108"/>
      <c r="R131" s="108"/>
      <c r="S131" s="108"/>
      <c r="T131" s="108"/>
      <c r="U131" s="108"/>
      <c r="V131" s="108"/>
      <c r="W131" s="108"/>
      <c r="X131" s="108"/>
      <c r="Y131" s="108"/>
      <c r="Z131" s="108"/>
      <c r="AA131" s="108"/>
    </row>
    <row r="132" spans="17:27" ht="12.2" customHeight="1" x14ac:dyDescent="0.2">
      <c r="Q132" s="108"/>
      <c r="R132" s="108"/>
      <c r="S132" s="108"/>
      <c r="T132" s="108"/>
      <c r="U132" s="108"/>
      <c r="V132" s="108"/>
      <c r="W132" s="108"/>
      <c r="X132" s="108"/>
      <c r="Y132" s="108"/>
      <c r="Z132" s="108"/>
      <c r="AA132" s="108"/>
    </row>
    <row r="133" spans="17:27" ht="12.2" customHeight="1" x14ac:dyDescent="0.2">
      <c r="Q133" s="108"/>
      <c r="R133" s="108"/>
      <c r="S133" s="108"/>
      <c r="T133" s="108"/>
      <c r="U133" s="108"/>
      <c r="V133" s="108"/>
      <c r="W133" s="108"/>
      <c r="X133" s="108"/>
      <c r="Y133" s="108"/>
      <c r="Z133" s="108"/>
      <c r="AA133" s="108"/>
    </row>
    <row r="134" spans="17:27" ht="12.2" customHeight="1" x14ac:dyDescent="0.2">
      <c r="Q134" s="108"/>
      <c r="R134" s="108"/>
      <c r="S134" s="108"/>
      <c r="T134" s="108"/>
      <c r="U134" s="108"/>
      <c r="V134" s="108"/>
      <c r="W134" s="108"/>
      <c r="X134" s="108"/>
      <c r="Y134" s="108"/>
      <c r="Z134" s="108"/>
      <c r="AA134" s="108"/>
    </row>
    <row r="135" spans="17:27" ht="12.2" customHeight="1" x14ac:dyDescent="0.2">
      <c r="Q135" s="108"/>
      <c r="R135" s="108"/>
      <c r="S135" s="108"/>
      <c r="T135" s="108"/>
      <c r="U135" s="108"/>
      <c r="V135" s="108"/>
      <c r="W135" s="108"/>
      <c r="X135" s="108"/>
      <c r="Y135" s="108"/>
      <c r="Z135" s="108"/>
      <c r="AA135" s="108"/>
    </row>
    <row r="136" spans="17:27" ht="12.2" customHeight="1" x14ac:dyDescent="0.2">
      <c r="Q136" s="108"/>
      <c r="R136" s="108"/>
      <c r="S136" s="108"/>
      <c r="T136" s="108"/>
      <c r="U136" s="108"/>
      <c r="V136" s="108"/>
      <c r="W136" s="108"/>
      <c r="X136" s="108"/>
      <c r="Y136" s="108"/>
      <c r="Z136" s="108"/>
      <c r="AA136" s="108"/>
    </row>
    <row r="137" spans="17:27" ht="12.2" customHeight="1" x14ac:dyDescent="0.2">
      <c r="Q137" s="108"/>
      <c r="R137" s="108"/>
      <c r="S137" s="108"/>
      <c r="T137" s="108"/>
      <c r="U137" s="108"/>
      <c r="V137" s="108"/>
      <c r="W137" s="108"/>
      <c r="X137" s="108"/>
      <c r="Y137" s="108"/>
      <c r="Z137" s="108"/>
      <c r="AA137" s="108"/>
    </row>
    <row r="138" spans="17:27" ht="12.2" customHeight="1" x14ac:dyDescent="0.2">
      <c r="Q138" s="108"/>
      <c r="R138" s="108"/>
      <c r="S138" s="108"/>
      <c r="T138" s="108"/>
      <c r="U138" s="108"/>
      <c r="V138" s="108"/>
      <c r="W138" s="108"/>
      <c r="X138" s="108"/>
      <c r="Y138" s="108"/>
      <c r="Z138" s="108"/>
      <c r="AA138" s="108"/>
    </row>
    <row r="139" spans="17:27" ht="12.2" customHeight="1" x14ac:dyDescent="0.2">
      <c r="Q139" s="108"/>
      <c r="R139" s="108"/>
      <c r="S139" s="108"/>
      <c r="T139" s="108"/>
      <c r="U139" s="108"/>
      <c r="V139" s="108"/>
      <c r="W139" s="108"/>
      <c r="X139" s="108"/>
      <c r="Y139" s="108"/>
      <c r="Z139" s="108"/>
      <c r="AA139" s="108"/>
    </row>
    <row r="140" spans="17:27" ht="12.2" customHeight="1" x14ac:dyDescent="0.2">
      <c r="Q140" s="108"/>
      <c r="R140" s="108"/>
      <c r="S140" s="108"/>
      <c r="T140" s="108"/>
      <c r="U140" s="108"/>
      <c r="V140" s="108"/>
      <c r="W140" s="108"/>
      <c r="X140" s="108"/>
      <c r="Y140" s="108"/>
      <c r="Z140" s="108"/>
      <c r="AA140" s="108"/>
    </row>
    <row r="141" spans="17:27" ht="12.2" customHeight="1" x14ac:dyDescent="0.2">
      <c r="Q141" s="108"/>
      <c r="R141" s="108"/>
      <c r="S141" s="108"/>
      <c r="T141" s="108"/>
      <c r="U141" s="108"/>
      <c r="V141" s="108"/>
      <c r="W141" s="108"/>
      <c r="X141" s="108"/>
      <c r="Y141" s="108"/>
      <c r="Z141" s="108"/>
      <c r="AA141" s="108"/>
    </row>
    <row r="142" spans="17:27" ht="12.2" customHeight="1" x14ac:dyDescent="0.2">
      <c r="Q142" s="108"/>
      <c r="R142" s="108"/>
      <c r="S142" s="108"/>
      <c r="T142" s="108"/>
      <c r="U142" s="108"/>
      <c r="V142" s="108"/>
      <c r="W142" s="108"/>
      <c r="X142" s="108"/>
      <c r="Y142" s="108"/>
      <c r="Z142" s="108"/>
      <c r="AA142" s="108"/>
    </row>
    <row r="143" spans="17:27" ht="12.2" customHeight="1" x14ac:dyDescent="0.2">
      <c r="Q143" s="108"/>
      <c r="R143" s="108"/>
      <c r="S143" s="108"/>
      <c r="T143" s="108"/>
      <c r="U143" s="108"/>
      <c r="V143" s="108"/>
      <c r="W143" s="108"/>
      <c r="X143" s="108"/>
      <c r="Y143" s="108"/>
      <c r="Z143" s="108"/>
      <c r="AA143" s="108"/>
    </row>
    <row r="144" spans="17:27" ht="12.2" customHeight="1" x14ac:dyDescent="0.2">
      <c r="Q144" s="108"/>
      <c r="R144" s="108"/>
      <c r="S144" s="108"/>
      <c r="T144" s="108"/>
      <c r="U144" s="108"/>
      <c r="V144" s="108"/>
      <c r="W144" s="108"/>
      <c r="X144" s="108"/>
      <c r="Y144" s="108"/>
      <c r="Z144" s="108"/>
      <c r="AA144" s="108"/>
    </row>
    <row r="145" spans="17:27" ht="12.2" customHeight="1" x14ac:dyDescent="0.2"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  <c r="AA145" s="108"/>
    </row>
    <row r="146" spans="17:27" ht="12.2" customHeight="1" x14ac:dyDescent="0.2">
      <c r="Q146" s="108"/>
      <c r="R146" s="108"/>
      <c r="S146" s="108"/>
      <c r="T146" s="108"/>
      <c r="U146" s="108"/>
      <c r="V146" s="108"/>
      <c r="W146" s="108"/>
      <c r="X146" s="108"/>
      <c r="Y146" s="108"/>
      <c r="Z146" s="108"/>
      <c r="AA146" s="108"/>
    </row>
    <row r="147" spans="17:27" ht="12.2" customHeight="1" x14ac:dyDescent="0.2">
      <c r="Q147" s="108"/>
      <c r="R147" s="108"/>
      <c r="S147" s="108"/>
      <c r="T147" s="108"/>
      <c r="U147" s="108"/>
      <c r="V147" s="108"/>
      <c r="W147" s="108"/>
      <c r="X147" s="108"/>
      <c r="Y147" s="108"/>
      <c r="Z147" s="108"/>
      <c r="AA147" s="108"/>
    </row>
    <row r="148" spans="17:27" ht="12.2" customHeight="1" x14ac:dyDescent="0.2">
      <c r="Q148" s="108"/>
      <c r="R148" s="108"/>
      <c r="S148" s="108"/>
      <c r="T148" s="108"/>
      <c r="U148" s="108"/>
      <c r="V148" s="108"/>
      <c r="W148" s="108"/>
      <c r="X148" s="108"/>
      <c r="Y148" s="108"/>
      <c r="Z148" s="108"/>
      <c r="AA148" s="108"/>
    </row>
    <row r="149" spans="17:27" ht="12.2" customHeight="1" x14ac:dyDescent="0.2">
      <c r="Q149" s="108"/>
      <c r="R149" s="108"/>
      <c r="S149" s="108"/>
      <c r="T149" s="108"/>
      <c r="U149" s="108"/>
      <c r="V149" s="108"/>
      <c r="W149" s="108"/>
      <c r="X149" s="108"/>
      <c r="Y149" s="108"/>
      <c r="Z149" s="108"/>
      <c r="AA149" s="108"/>
    </row>
    <row r="150" spans="17:27" ht="12.2" customHeight="1" x14ac:dyDescent="0.2">
      <c r="Q150" s="108"/>
      <c r="R150" s="108"/>
      <c r="S150" s="108"/>
      <c r="T150" s="108"/>
      <c r="U150" s="108"/>
      <c r="V150" s="108"/>
      <c r="W150" s="108"/>
      <c r="X150" s="108"/>
      <c r="Y150" s="108"/>
      <c r="Z150" s="108"/>
      <c r="AA150" s="108"/>
    </row>
    <row r="151" spans="17:27" ht="12.2" customHeight="1" x14ac:dyDescent="0.2">
      <c r="Q151" s="108"/>
      <c r="R151" s="108"/>
      <c r="S151" s="108"/>
      <c r="T151" s="108"/>
      <c r="U151" s="108"/>
      <c r="V151" s="108"/>
      <c r="W151" s="108"/>
      <c r="X151" s="108"/>
      <c r="Y151" s="108"/>
      <c r="Z151" s="108"/>
      <c r="AA151" s="108"/>
    </row>
    <row r="152" spans="17:27" ht="12.2" customHeight="1" x14ac:dyDescent="0.2">
      <c r="Q152" s="108"/>
      <c r="R152" s="108"/>
      <c r="S152" s="108"/>
      <c r="T152" s="108"/>
      <c r="U152" s="108"/>
      <c r="V152" s="108"/>
      <c r="W152" s="108"/>
      <c r="X152" s="108"/>
      <c r="Y152" s="108"/>
      <c r="Z152" s="108"/>
      <c r="AA152" s="108"/>
    </row>
    <row r="153" spans="17:27" ht="12.2" customHeight="1" x14ac:dyDescent="0.2">
      <c r="Q153" s="108"/>
      <c r="R153" s="108"/>
      <c r="S153" s="108"/>
      <c r="T153" s="108"/>
      <c r="U153" s="108"/>
      <c r="V153" s="108"/>
      <c r="W153" s="108"/>
      <c r="X153" s="108"/>
      <c r="Y153" s="108"/>
      <c r="Z153" s="108"/>
      <c r="AA153" s="108"/>
    </row>
    <row r="154" spans="17:27" ht="12.2" customHeight="1" x14ac:dyDescent="0.2">
      <c r="Q154" s="108"/>
      <c r="R154" s="108"/>
      <c r="S154" s="108"/>
      <c r="T154" s="108"/>
      <c r="U154" s="108"/>
      <c r="V154" s="108"/>
      <c r="W154" s="108"/>
      <c r="X154" s="108"/>
      <c r="Y154" s="108"/>
      <c r="Z154" s="108"/>
      <c r="AA154" s="108"/>
    </row>
    <row r="155" spans="17:27" ht="12.2" customHeight="1" x14ac:dyDescent="0.2">
      <c r="Q155" s="108"/>
      <c r="R155" s="108"/>
      <c r="S155" s="108"/>
      <c r="T155" s="108"/>
      <c r="U155" s="108"/>
      <c r="V155" s="108"/>
      <c r="W155" s="108"/>
      <c r="X155" s="108"/>
      <c r="Y155" s="108"/>
      <c r="Z155" s="108"/>
      <c r="AA155" s="108"/>
    </row>
    <row r="156" spans="17:27" ht="12.2" customHeight="1" x14ac:dyDescent="0.2">
      <c r="Q156" s="108"/>
      <c r="R156" s="108"/>
      <c r="S156" s="108"/>
      <c r="T156" s="108"/>
      <c r="U156" s="108"/>
      <c r="V156" s="108"/>
      <c r="W156" s="108"/>
      <c r="X156" s="108"/>
      <c r="Y156" s="108"/>
      <c r="Z156" s="108"/>
      <c r="AA156" s="108"/>
    </row>
    <row r="157" spans="17:27" ht="12.2" customHeight="1" x14ac:dyDescent="0.2">
      <c r="Q157" s="108"/>
      <c r="R157" s="108"/>
      <c r="S157" s="108"/>
      <c r="T157" s="108"/>
      <c r="U157" s="108"/>
      <c r="V157" s="108"/>
      <c r="W157" s="108"/>
      <c r="X157" s="108"/>
      <c r="Y157" s="108"/>
      <c r="Z157" s="108"/>
      <c r="AA157" s="108"/>
    </row>
    <row r="158" spans="17:27" ht="12.2" customHeight="1" x14ac:dyDescent="0.2">
      <c r="Q158" s="108"/>
      <c r="R158" s="108"/>
      <c r="S158" s="108"/>
      <c r="T158" s="108"/>
      <c r="U158" s="108"/>
      <c r="V158" s="108"/>
      <c r="W158" s="108"/>
      <c r="X158" s="108"/>
      <c r="Y158" s="108"/>
      <c r="Z158" s="108"/>
      <c r="AA158" s="108"/>
    </row>
    <row r="159" spans="17:27" ht="12.2" customHeight="1" x14ac:dyDescent="0.2">
      <c r="Q159" s="108"/>
      <c r="R159" s="108"/>
      <c r="S159" s="108"/>
      <c r="T159" s="108"/>
      <c r="U159" s="108"/>
      <c r="V159" s="108"/>
      <c r="W159" s="108"/>
      <c r="X159" s="108"/>
      <c r="Y159" s="108"/>
      <c r="Z159" s="108"/>
      <c r="AA159" s="108"/>
    </row>
    <row r="160" spans="17:27" ht="12.2" customHeight="1" x14ac:dyDescent="0.2">
      <c r="Q160" s="108"/>
      <c r="R160" s="108"/>
      <c r="S160" s="108"/>
      <c r="T160" s="108"/>
      <c r="U160" s="108"/>
      <c r="V160" s="108"/>
      <c r="W160" s="108"/>
      <c r="X160" s="108"/>
      <c r="Y160" s="108"/>
      <c r="Z160" s="108"/>
      <c r="AA160" s="108"/>
    </row>
    <row r="161" spans="17:27" ht="12.2" customHeight="1" x14ac:dyDescent="0.2">
      <c r="Q161" s="108"/>
      <c r="R161" s="108"/>
      <c r="S161" s="108"/>
      <c r="T161" s="108"/>
      <c r="U161" s="108"/>
      <c r="V161" s="108"/>
      <c r="W161" s="108"/>
      <c r="X161" s="108"/>
      <c r="Y161" s="108"/>
      <c r="Z161" s="108"/>
      <c r="AA161" s="108"/>
    </row>
    <row r="162" spans="17:27" ht="12.2" customHeight="1" x14ac:dyDescent="0.2">
      <c r="Q162" s="108"/>
      <c r="R162" s="108"/>
      <c r="S162" s="108"/>
      <c r="T162" s="108"/>
      <c r="U162" s="108"/>
      <c r="V162" s="108"/>
      <c r="W162" s="108"/>
      <c r="X162" s="108"/>
      <c r="Y162" s="108"/>
      <c r="Z162" s="108"/>
      <c r="AA162" s="108"/>
    </row>
    <row r="163" spans="17:27" ht="12.2" customHeight="1" x14ac:dyDescent="0.2">
      <c r="Q163" s="108"/>
      <c r="R163" s="108"/>
      <c r="S163" s="108"/>
      <c r="T163" s="108"/>
      <c r="U163" s="108"/>
      <c r="V163" s="108"/>
      <c r="W163" s="108"/>
      <c r="X163" s="108"/>
      <c r="Y163" s="108"/>
      <c r="Z163" s="108"/>
      <c r="AA163" s="108"/>
    </row>
    <row r="164" spans="17:27" ht="12.2" customHeight="1" x14ac:dyDescent="0.2">
      <c r="Q164" s="108"/>
      <c r="R164" s="108"/>
      <c r="S164" s="108"/>
      <c r="T164" s="108"/>
      <c r="U164" s="108"/>
      <c r="V164" s="108"/>
      <c r="W164" s="108"/>
      <c r="X164" s="108"/>
      <c r="Y164" s="108"/>
      <c r="Z164" s="108"/>
      <c r="AA164" s="108"/>
    </row>
    <row r="165" spans="17:27" ht="12.2" customHeight="1" x14ac:dyDescent="0.2">
      <c r="Q165" s="108"/>
      <c r="R165" s="108"/>
      <c r="S165" s="108"/>
      <c r="T165" s="108"/>
      <c r="U165" s="108"/>
      <c r="V165" s="108"/>
      <c r="W165" s="108"/>
      <c r="X165" s="108"/>
      <c r="Y165" s="108"/>
      <c r="Z165" s="108"/>
      <c r="AA165" s="108"/>
    </row>
    <row r="166" spans="17:27" ht="12.2" customHeight="1" x14ac:dyDescent="0.2">
      <c r="Q166" s="108"/>
      <c r="R166" s="108"/>
      <c r="S166" s="108"/>
      <c r="T166" s="108"/>
      <c r="U166" s="108"/>
      <c r="V166" s="108"/>
      <c r="W166" s="108"/>
      <c r="X166" s="108"/>
      <c r="Y166" s="108"/>
      <c r="Z166" s="108"/>
      <c r="AA166" s="108"/>
    </row>
    <row r="167" spans="17:27" ht="12.2" customHeight="1" x14ac:dyDescent="0.2"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  <c r="AA167" s="108"/>
    </row>
    <row r="168" spans="17:27" ht="12.2" customHeight="1" x14ac:dyDescent="0.2">
      <c r="Q168" s="108"/>
      <c r="R168" s="108"/>
      <c r="S168" s="108"/>
      <c r="T168" s="108"/>
      <c r="U168" s="108"/>
      <c r="V168" s="108"/>
      <c r="W168" s="108"/>
      <c r="X168" s="108"/>
      <c r="Y168" s="108"/>
      <c r="Z168" s="108"/>
      <c r="AA168" s="108"/>
    </row>
    <row r="169" spans="17:27" ht="12.2" customHeight="1" x14ac:dyDescent="0.2">
      <c r="Q169" s="108"/>
      <c r="R169" s="108"/>
      <c r="S169" s="108"/>
      <c r="T169" s="108"/>
      <c r="U169" s="108"/>
      <c r="V169" s="108"/>
      <c r="W169" s="108"/>
      <c r="X169" s="108"/>
      <c r="Y169" s="108"/>
      <c r="Z169" s="108"/>
      <c r="AA169" s="108"/>
    </row>
    <row r="170" spans="17:27" ht="12.2" customHeight="1" x14ac:dyDescent="0.2">
      <c r="Q170" s="108"/>
      <c r="R170" s="108"/>
      <c r="S170" s="108"/>
      <c r="T170" s="108"/>
      <c r="U170" s="108"/>
      <c r="V170" s="108"/>
      <c r="W170" s="108"/>
      <c r="X170" s="108"/>
      <c r="Y170" s="108"/>
      <c r="Z170" s="108"/>
      <c r="AA170" s="108"/>
    </row>
    <row r="171" spans="17:27" ht="12.2" customHeight="1" x14ac:dyDescent="0.2">
      <c r="Q171" s="108"/>
      <c r="R171" s="108"/>
      <c r="S171" s="108"/>
      <c r="T171" s="108"/>
      <c r="U171" s="108"/>
      <c r="V171" s="108"/>
      <c r="W171" s="108"/>
      <c r="X171" s="108"/>
      <c r="Y171" s="108"/>
      <c r="Z171" s="108"/>
      <c r="AA171" s="108"/>
    </row>
    <row r="172" spans="17:27" ht="12.2" customHeight="1" x14ac:dyDescent="0.2">
      <c r="Q172" s="108"/>
      <c r="R172" s="108"/>
      <c r="S172" s="108"/>
      <c r="T172" s="108"/>
      <c r="U172" s="108"/>
      <c r="V172" s="108"/>
      <c r="W172" s="108"/>
      <c r="X172" s="108"/>
      <c r="Y172" s="108"/>
      <c r="Z172" s="108"/>
      <c r="AA172" s="108"/>
    </row>
    <row r="173" spans="17:27" ht="12.2" customHeight="1" x14ac:dyDescent="0.2">
      <c r="Q173" s="108"/>
      <c r="R173" s="108"/>
      <c r="S173" s="108"/>
      <c r="T173" s="108"/>
      <c r="U173" s="108"/>
      <c r="V173" s="108"/>
      <c r="W173" s="108"/>
      <c r="X173" s="108"/>
      <c r="Y173" s="108"/>
      <c r="Z173" s="108"/>
      <c r="AA173" s="108"/>
    </row>
    <row r="174" spans="17:27" ht="12.2" customHeight="1" x14ac:dyDescent="0.2">
      <c r="Q174" s="108"/>
      <c r="R174" s="108"/>
      <c r="S174" s="108"/>
      <c r="T174" s="108"/>
      <c r="U174" s="108"/>
      <c r="V174" s="108"/>
      <c r="W174" s="108"/>
      <c r="X174" s="108"/>
      <c r="Y174" s="108"/>
      <c r="Z174" s="108"/>
      <c r="AA174" s="108"/>
    </row>
    <row r="175" spans="17:27" ht="12.2" customHeight="1" x14ac:dyDescent="0.2">
      <c r="Q175" s="108"/>
      <c r="R175" s="108"/>
      <c r="S175" s="108"/>
      <c r="T175" s="108"/>
      <c r="U175" s="108"/>
      <c r="V175" s="108"/>
      <c r="W175" s="108"/>
      <c r="X175" s="108"/>
      <c r="Y175" s="108"/>
      <c r="Z175" s="108"/>
      <c r="AA175" s="108"/>
    </row>
    <row r="176" spans="17:27" ht="12.2" customHeight="1" x14ac:dyDescent="0.2">
      <c r="Q176" s="108"/>
      <c r="R176" s="108"/>
      <c r="S176" s="108"/>
      <c r="T176" s="108"/>
      <c r="U176" s="108"/>
      <c r="V176" s="108"/>
      <c r="W176" s="108"/>
      <c r="X176" s="108"/>
      <c r="Y176" s="108"/>
      <c r="Z176" s="108"/>
      <c r="AA176" s="108"/>
    </row>
    <row r="177" spans="17:27" ht="12.2" customHeight="1" x14ac:dyDescent="0.2">
      <c r="Q177" s="108"/>
      <c r="R177" s="108"/>
      <c r="S177" s="108"/>
      <c r="T177" s="108"/>
      <c r="U177" s="108"/>
      <c r="V177" s="108"/>
      <c r="W177" s="108"/>
      <c r="X177" s="108"/>
      <c r="Y177" s="108"/>
      <c r="Z177" s="108"/>
      <c r="AA177" s="108"/>
    </row>
    <row r="178" spans="17:27" ht="12.2" customHeight="1" x14ac:dyDescent="0.2">
      <c r="Q178" s="108"/>
      <c r="R178" s="108"/>
      <c r="S178" s="108"/>
      <c r="T178" s="108"/>
      <c r="U178" s="108"/>
      <c r="V178" s="108"/>
      <c r="W178" s="108"/>
      <c r="X178" s="108"/>
      <c r="Y178" s="108"/>
      <c r="Z178" s="108"/>
      <c r="AA178" s="108"/>
    </row>
    <row r="179" spans="17:27" ht="12.2" customHeight="1" x14ac:dyDescent="0.2">
      <c r="Q179" s="108"/>
      <c r="R179" s="108"/>
      <c r="S179" s="108"/>
      <c r="T179" s="108"/>
      <c r="U179" s="108"/>
      <c r="V179" s="108"/>
      <c r="W179" s="108"/>
      <c r="X179" s="108"/>
      <c r="Y179" s="108"/>
      <c r="Z179" s="108"/>
      <c r="AA179" s="108"/>
    </row>
    <row r="180" spans="17:27" ht="12.2" customHeight="1" x14ac:dyDescent="0.2">
      <c r="Q180" s="108"/>
      <c r="R180" s="108"/>
      <c r="S180" s="108"/>
      <c r="T180" s="108"/>
      <c r="U180" s="108"/>
      <c r="V180" s="108"/>
      <c r="W180" s="108"/>
      <c r="X180" s="108"/>
      <c r="Y180" s="108"/>
      <c r="Z180" s="108"/>
      <c r="AA180" s="108"/>
    </row>
    <row r="181" spans="17:27" ht="12.2" customHeight="1" x14ac:dyDescent="0.2">
      <c r="Q181" s="108"/>
      <c r="R181" s="108"/>
      <c r="S181" s="108"/>
      <c r="T181" s="108"/>
      <c r="U181" s="108"/>
      <c r="V181" s="108"/>
      <c r="W181" s="108"/>
      <c r="X181" s="108"/>
      <c r="Y181" s="108"/>
      <c r="Z181" s="108"/>
      <c r="AA181" s="108"/>
    </row>
    <row r="182" spans="17:27" ht="12.2" customHeight="1" x14ac:dyDescent="0.2">
      <c r="Q182" s="108"/>
      <c r="R182" s="108"/>
      <c r="S182" s="108"/>
      <c r="T182" s="108"/>
      <c r="U182" s="108"/>
      <c r="V182" s="108"/>
      <c r="W182" s="108"/>
      <c r="X182" s="108"/>
      <c r="Y182" s="108"/>
      <c r="Z182" s="108"/>
      <c r="AA182" s="108"/>
    </row>
    <row r="183" spans="17:27" ht="12.2" customHeight="1" x14ac:dyDescent="0.2">
      <c r="Q183" s="108"/>
      <c r="R183" s="108"/>
      <c r="S183" s="108"/>
      <c r="T183" s="108"/>
      <c r="U183" s="108"/>
      <c r="V183" s="108"/>
      <c r="W183" s="108"/>
      <c r="X183" s="108"/>
      <c r="Y183" s="108"/>
      <c r="Z183" s="108"/>
      <c r="AA183" s="108"/>
    </row>
    <row r="184" spans="17:27" ht="12.2" customHeight="1" x14ac:dyDescent="0.2">
      <c r="Q184" s="108"/>
      <c r="R184" s="108"/>
      <c r="S184" s="108"/>
      <c r="T184" s="108"/>
      <c r="U184" s="108"/>
      <c r="V184" s="108"/>
      <c r="W184" s="108"/>
      <c r="X184" s="108"/>
      <c r="Y184" s="108"/>
      <c r="Z184" s="108"/>
      <c r="AA184" s="108"/>
    </row>
    <row r="185" spans="17:27" ht="12.2" customHeight="1" x14ac:dyDescent="0.2">
      <c r="Q185" s="108"/>
      <c r="R185" s="108"/>
      <c r="S185" s="108"/>
      <c r="T185" s="108"/>
      <c r="U185" s="108"/>
      <c r="V185" s="108"/>
      <c r="W185" s="108"/>
      <c r="X185" s="108"/>
      <c r="Y185" s="108"/>
      <c r="Z185" s="108"/>
      <c r="AA185" s="108"/>
    </row>
    <row r="186" spans="17:27" ht="12.2" customHeight="1" x14ac:dyDescent="0.2">
      <c r="Q186" s="108"/>
      <c r="R186" s="108"/>
      <c r="S186" s="108"/>
      <c r="T186" s="108"/>
      <c r="U186" s="108"/>
      <c r="V186" s="108"/>
      <c r="W186" s="108"/>
      <c r="X186" s="108"/>
      <c r="Y186" s="108"/>
      <c r="Z186" s="108"/>
      <c r="AA186" s="108"/>
    </row>
    <row r="187" spans="17:27" ht="12.2" customHeight="1" x14ac:dyDescent="0.2">
      <c r="Q187" s="108"/>
      <c r="R187" s="108"/>
      <c r="S187" s="108"/>
      <c r="T187" s="108"/>
      <c r="U187" s="108"/>
      <c r="V187" s="108"/>
      <c r="W187" s="108"/>
      <c r="X187" s="108"/>
      <c r="Y187" s="108"/>
      <c r="Z187" s="108"/>
      <c r="AA187" s="108"/>
    </row>
    <row r="188" spans="17:27" ht="12.2" customHeight="1" x14ac:dyDescent="0.2">
      <c r="Q188" s="108"/>
      <c r="R188" s="108"/>
      <c r="S188" s="108"/>
      <c r="T188" s="108"/>
      <c r="U188" s="108"/>
      <c r="V188" s="108"/>
      <c r="W188" s="108"/>
      <c r="X188" s="108"/>
      <c r="Y188" s="108"/>
      <c r="Z188" s="108"/>
      <c r="AA188" s="108"/>
    </row>
    <row r="189" spans="17:27" ht="12.2" customHeight="1" x14ac:dyDescent="0.2">
      <c r="Q189" s="108"/>
      <c r="R189" s="108"/>
      <c r="S189" s="108"/>
      <c r="T189" s="108"/>
      <c r="U189" s="108"/>
      <c r="V189" s="108"/>
      <c r="W189" s="108"/>
      <c r="X189" s="108"/>
      <c r="Y189" s="108"/>
      <c r="Z189" s="108"/>
      <c r="AA189" s="108"/>
    </row>
    <row r="190" spans="17:27" ht="12.2" customHeight="1" x14ac:dyDescent="0.2">
      <c r="Q190" s="108"/>
      <c r="R190" s="108"/>
      <c r="S190" s="108"/>
      <c r="T190" s="108"/>
      <c r="U190" s="108"/>
      <c r="V190" s="108"/>
      <c r="W190" s="108"/>
      <c r="X190" s="108"/>
      <c r="Y190" s="108"/>
      <c r="Z190" s="108"/>
      <c r="AA190" s="108"/>
    </row>
    <row r="191" spans="17:27" ht="12.2" customHeight="1" x14ac:dyDescent="0.2">
      <c r="Q191" s="108"/>
      <c r="R191" s="108"/>
      <c r="S191" s="108"/>
      <c r="T191" s="108"/>
      <c r="U191" s="108"/>
      <c r="V191" s="108"/>
      <c r="W191" s="108"/>
      <c r="X191" s="108"/>
      <c r="Y191" s="108"/>
      <c r="Z191" s="108"/>
      <c r="AA191" s="108"/>
    </row>
    <row r="192" spans="17:27" ht="12.2" customHeight="1" x14ac:dyDescent="0.2">
      <c r="Q192" s="108"/>
      <c r="R192" s="108"/>
      <c r="S192" s="108"/>
      <c r="T192" s="108"/>
      <c r="U192" s="108"/>
      <c r="V192" s="108"/>
      <c r="W192" s="108"/>
      <c r="X192" s="108"/>
      <c r="Y192" s="108"/>
      <c r="Z192" s="108"/>
      <c r="AA192" s="108"/>
    </row>
    <row r="193" spans="17:27" ht="12.2" customHeight="1" x14ac:dyDescent="0.2">
      <c r="Q193" s="108"/>
      <c r="R193" s="108"/>
      <c r="S193" s="108"/>
      <c r="T193" s="108"/>
      <c r="U193" s="108"/>
      <c r="V193" s="108"/>
      <c r="W193" s="108"/>
      <c r="X193" s="108"/>
      <c r="Y193" s="108"/>
      <c r="Z193" s="108"/>
      <c r="AA193" s="108"/>
    </row>
    <row r="194" spans="17:27" ht="12.2" customHeight="1" x14ac:dyDescent="0.2">
      <c r="Q194" s="108"/>
      <c r="R194" s="108"/>
      <c r="S194" s="108"/>
      <c r="T194" s="108"/>
      <c r="U194" s="108"/>
      <c r="V194" s="108"/>
      <c r="W194" s="108"/>
      <c r="X194" s="108"/>
      <c r="Y194" s="108"/>
      <c r="Z194" s="108"/>
      <c r="AA194" s="108"/>
    </row>
    <row r="195" spans="17:27" ht="12.2" customHeight="1" x14ac:dyDescent="0.2">
      <c r="Q195" s="108"/>
      <c r="R195" s="108"/>
      <c r="S195" s="108"/>
      <c r="T195" s="108"/>
      <c r="U195" s="108"/>
      <c r="V195" s="108"/>
      <c r="W195" s="108"/>
      <c r="X195" s="108"/>
      <c r="Y195" s="108"/>
      <c r="Z195" s="108"/>
      <c r="AA195" s="108"/>
    </row>
    <row r="196" spans="17:27" ht="12.2" customHeight="1" x14ac:dyDescent="0.2">
      <c r="Q196" s="108"/>
      <c r="R196" s="108"/>
      <c r="S196" s="108"/>
      <c r="T196" s="108"/>
      <c r="U196" s="108"/>
      <c r="V196" s="108"/>
      <c r="W196" s="108"/>
      <c r="X196" s="108"/>
      <c r="Y196" s="108"/>
      <c r="Z196" s="108"/>
      <c r="AA196" s="108"/>
    </row>
    <row r="197" spans="17:27" ht="12.2" customHeight="1" x14ac:dyDescent="0.2">
      <c r="Q197" s="108"/>
      <c r="R197" s="108"/>
      <c r="S197" s="108"/>
      <c r="T197" s="108"/>
      <c r="U197" s="108"/>
      <c r="V197" s="108"/>
      <c r="W197" s="108"/>
      <c r="X197" s="108"/>
      <c r="Y197" s="108"/>
      <c r="Z197" s="108"/>
      <c r="AA197" s="108"/>
    </row>
    <row r="198" spans="17:27" ht="12.2" customHeight="1" x14ac:dyDescent="0.2">
      <c r="Q198" s="108"/>
      <c r="R198" s="108"/>
      <c r="S198" s="108"/>
      <c r="T198" s="108"/>
      <c r="U198" s="108"/>
      <c r="V198" s="108"/>
      <c r="W198" s="108"/>
      <c r="X198" s="108"/>
      <c r="Y198" s="108"/>
      <c r="Z198" s="108"/>
      <c r="AA198" s="108"/>
    </row>
    <row r="199" spans="17:27" ht="12.2" customHeight="1" x14ac:dyDescent="0.2">
      <c r="Q199" s="108"/>
      <c r="R199" s="108"/>
      <c r="S199" s="108"/>
      <c r="T199" s="108"/>
      <c r="U199" s="108"/>
      <c r="V199" s="108"/>
      <c r="W199" s="108"/>
      <c r="X199" s="108"/>
      <c r="Y199" s="108"/>
      <c r="Z199" s="108"/>
      <c r="AA199" s="108"/>
    </row>
    <row r="200" spans="17:27" ht="12.2" customHeight="1" x14ac:dyDescent="0.2">
      <c r="Q200" s="108"/>
      <c r="R200" s="108"/>
      <c r="S200" s="108"/>
      <c r="T200" s="108"/>
      <c r="U200" s="108"/>
      <c r="V200" s="108"/>
      <c r="W200" s="108"/>
      <c r="X200" s="108"/>
      <c r="Y200" s="108"/>
      <c r="Z200" s="108"/>
      <c r="AA200" s="108"/>
    </row>
    <row r="201" spans="17:27" ht="12.2" customHeight="1" x14ac:dyDescent="0.2">
      <c r="Q201" s="108"/>
      <c r="R201" s="108"/>
      <c r="S201" s="108"/>
      <c r="T201" s="108"/>
      <c r="U201" s="108"/>
      <c r="V201" s="108"/>
      <c r="W201" s="108"/>
      <c r="X201" s="108"/>
      <c r="Y201" s="108"/>
      <c r="Z201" s="108"/>
      <c r="AA201" s="108"/>
    </row>
    <row r="202" spans="17:27" ht="12.2" customHeight="1" x14ac:dyDescent="0.2">
      <c r="Q202" s="108"/>
      <c r="R202" s="108"/>
      <c r="S202" s="108"/>
      <c r="T202" s="108"/>
      <c r="U202" s="108"/>
      <c r="V202" s="108"/>
      <c r="W202" s="108"/>
      <c r="X202" s="108"/>
      <c r="Y202" s="108"/>
      <c r="Z202" s="108"/>
      <c r="AA202" s="108"/>
    </row>
    <row r="203" spans="17:27" ht="12.2" customHeight="1" x14ac:dyDescent="0.2">
      <c r="Q203" s="108"/>
      <c r="R203" s="108"/>
      <c r="S203" s="108"/>
      <c r="T203" s="108"/>
      <c r="U203" s="108"/>
      <c r="V203" s="108"/>
      <c r="W203" s="108"/>
      <c r="X203" s="108"/>
      <c r="Y203" s="108"/>
      <c r="Z203" s="108"/>
      <c r="AA203" s="108"/>
    </row>
    <row r="204" spans="17:27" ht="12.2" customHeight="1" x14ac:dyDescent="0.2">
      <c r="Q204" s="108"/>
      <c r="R204" s="108"/>
      <c r="S204" s="108"/>
      <c r="T204" s="108"/>
      <c r="U204" s="108"/>
      <c r="V204" s="108"/>
      <c r="W204" s="108"/>
      <c r="X204" s="108"/>
      <c r="Y204" s="108"/>
      <c r="Z204" s="108"/>
      <c r="AA204" s="108"/>
    </row>
    <row r="205" spans="17:27" ht="12.2" customHeight="1" x14ac:dyDescent="0.2">
      <c r="Q205" s="108"/>
      <c r="R205" s="108"/>
      <c r="S205" s="108"/>
      <c r="T205" s="108"/>
      <c r="U205" s="108"/>
      <c r="V205" s="108"/>
      <c r="W205" s="108"/>
      <c r="X205" s="108"/>
      <c r="Y205" s="108"/>
      <c r="Z205" s="108"/>
      <c r="AA205" s="108"/>
    </row>
    <row r="206" spans="17:27" ht="12.2" customHeight="1" x14ac:dyDescent="0.2">
      <c r="Q206" s="108"/>
      <c r="R206" s="108"/>
      <c r="S206" s="108"/>
      <c r="T206" s="108"/>
      <c r="U206" s="108"/>
      <c r="V206" s="108"/>
      <c r="W206" s="108"/>
      <c r="X206" s="108"/>
      <c r="Y206" s="108"/>
      <c r="Z206" s="108"/>
      <c r="AA206" s="108"/>
    </row>
    <row r="207" spans="17:27" ht="12.2" customHeight="1" x14ac:dyDescent="0.2">
      <c r="Q207" s="108"/>
      <c r="R207" s="108"/>
      <c r="S207" s="108"/>
      <c r="T207" s="108"/>
      <c r="U207" s="108"/>
      <c r="V207" s="108"/>
      <c r="W207" s="108"/>
      <c r="X207" s="108"/>
      <c r="Y207" s="108"/>
      <c r="Z207" s="108"/>
      <c r="AA207" s="108"/>
    </row>
    <row r="208" spans="17:27" ht="12.2" customHeight="1" x14ac:dyDescent="0.2">
      <c r="Q208" s="108"/>
      <c r="R208" s="108"/>
      <c r="S208" s="108"/>
      <c r="T208" s="108"/>
      <c r="U208" s="108"/>
      <c r="V208" s="108"/>
      <c r="W208" s="108"/>
      <c r="X208" s="108"/>
      <c r="Y208" s="108"/>
      <c r="Z208" s="108"/>
      <c r="AA208" s="108"/>
    </row>
    <row r="209" spans="17:27" ht="12.2" customHeight="1" x14ac:dyDescent="0.2">
      <c r="Q209" s="108"/>
      <c r="R209" s="108"/>
      <c r="S209" s="108"/>
      <c r="T209" s="108"/>
      <c r="U209" s="108"/>
      <c r="V209" s="108"/>
      <c r="W209" s="108"/>
      <c r="X209" s="108"/>
      <c r="Y209" s="108"/>
      <c r="Z209" s="108"/>
      <c r="AA209" s="108"/>
    </row>
    <row r="210" spans="17:27" ht="12.2" customHeight="1" x14ac:dyDescent="0.2">
      <c r="Q210" s="108"/>
      <c r="R210" s="108"/>
      <c r="S210" s="108"/>
      <c r="T210" s="108"/>
      <c r="U210" s="108"/>
      <c r="V210" s="108"/>
      <c r="W210" s="108"/>
      <c r="X210" s="108"/>
      <c r="Y210" s="108"/>
      <c r="Z210" s="108"/>
      <c r="AA210" s="108"/>
    </row>
    <row r="211" spans="17:27" ht="12.2" customHeight="1" x14ac:dyDescent="0.2">
      <c r="Q211" s="108"/>
      <c r="R211" s="108"/>
      <c r="S211" s="108"/>
      <c r="T211" s="108"/>
      <c r="U211" s="108"/>
      <c r="V211" s="108"/>
      <c r="W211" s="108"/>
      <c r="X211" s="108"/>
      <c r="Y211" s="108"/>
      <c r="Z211" s="108"/>
      <c r="AA211" s="108"/>
    </row>
    <row r="212" spans="17:27" ht="12.2" customHeight="1" x14ac:dyDescent="0.2">
      <c r="Q212" s="108"/>
      <c r="R212" s="108"/>
      <c r="S212" s="108"/>
      <c r="T212" s="108"/>
      <c r="U212" s="108"/>
      <c r="V212" s="108"/>
      <c r="W212" s="108"/>
      <c r="X212" s="108"/>
      <c r="Y212" s="108"/>
      <c r="Z212" s="108"/>
      <c r="AA212" s="108"/>
    </row>
    <row r="213" spans="17:27" ht="12.2" customHeight="1" x14ac:dyDescent="0.2">
      <c r="Q213" s="108"/>
      <c r="R213" s="108"/>
      <c r="S213" s="108"/>
      <c r="T213" s="108"/>
      <c r="U213" s="108"/>
      <c r="V213" s="108"/>
      <c r="W213" s="108"/>
      <c r="X213" s="108"/>
      <c r="Y213" s="108"/>
      <c r="Z213" s="108"/>
      <c r="AA213" s="108"/>
    </row>
    <row r="214" spans="17:27" ht="12.2" customHeight="1" x14ac:dyDescent="0.2">
      <c r="Q214" s="108"/>
      <c r="R214" s="108"/>
      <c r="S214" s="108"/>
      <c r="T214" s="108"/>
      <c r="U214" s="108"/>
      <c r="V214" s="108"/>
      <c r="W214" s="108"/>
      <c r="X214" s="108"/>
      <c r="Y214" s="108"/>
      <c r="Z214" s="108"/>
      <c r="AA214" s="108"/>
    </row>
    <row r="215" spans="17:27" ht="12.2" customHeight="1" x14ac:dyDescent="0.2">
      <c r="Q215" s="108"/>
      <c r="R215" s="108"/>
      <c r="S215" s="108"/>
      <c r="T215" s="108"/>
      <c r="U215" s="108"/>
      <c r="V215" s="108"/>
      <c r="W215" s="108"/>
      <c r="X215" s="108"/>
      <c r="Y215" s="108"/>
      <c r="Z215" s="108"/>
      <c r="AA215" s="108"/>
    </row>
    <row r="216" spans="17:27" ht="12.2" customHeight="1" x14ac:dyDescent="0.2">
      <c r="Q216" s="108"/>
      <c r="R216" s="108"/>
      <c r="S216" s="108"/>
      <c r="T216" s="108"/>
      <c r="U216" s="108"/>
      <c r="V216" s="108"/>
      <c r="W216" s="108"/>
      <c r="X216" s="108"/>
      <c r="Y216" s="108"/>
      <c r="Z216" s="108"/>
      <c r="AA216" s="108"/>
    </row>
    <row r="217" spans="17:27" ht="12.2" customHeight="1" x14ac:dyDescent="0.2">
      <c r="Q217" s="108"/>
      <c r="R217" s="108"/>
      <c r="S217" s="108"/>
      <c r="T217" s="108"/>
      <c r="U217" s="108"/>
      <c r="V217" s="108"/>
      <c r="W217" s="108"/>
      <c r="X217" s="108"/>
      <c r="Y217" s="108"/>
      <c r="Z217" s="108"/>
      <c r="AA217" s="108"/>
    </row>
    <row r="218" spans="17:27" ht="12.2" customHeight="1" x14ac:dyDescent="0.2">
      <c r="Q218" s="108"/>
      <c r="R218" s="108"/>
      <c r="S218" s="108"/>
      <c r="T218" s="108"/>
      <c r="U218" s="108"/>
      <c r="V218" s="108"/>
      <c r="W218" s="108"/>
      <c r="X218" s="108"/>
      <c r="Y218" s="108"/>
      <c r="Z218" s="108"/>
      <c r="AA218" s="108"/>
    </row>
    <row r="219" spans="17:27" ht="12.2" customHeight="1" x14ac:dyDescent="0.2">
      <c r="Q219" s="108"/>
      <c r="R219" s="108"/>
      <c r="S219" s="108"/>
      <c r="T219" s="108"/>
      <c r="U219" s="108"/>
      <c r="V219" s="108"/>
      <c r="W219" s="108"/>
      <c r="X219" s="108"/>
      <c r="Y219" s="108"/>
      <c r="Z219" s="108"/>
      <c r="AA219" s="108"/>
    </row>
    <row r="220" spans="17:27" ht="12.2" customHeight="1" x14ac:dyDescent="0.2">
      <c r="Q220" s="108"/>
      <c r="R220" s="108"/>
      <c r="S220" s="108"/>
      <c r="T220" s="108"/>
      <c r="U220" s="108"/>
      <c r="V220" s="108"/>
      <c r="W220" s="108"/>
      <c r="X220" s="108"/>
      <c r="Y220" s="108"/>
      <c r="Z220" s="108"/>
      <c r="AA220" s="108"/>
    </row>
    <row r="221" spans="17:27" ht="12.2" customHeight="1" x14ac:dyDescent="0.2">
      <c r="Q221" s="108"/>
      <c r="R221" s="108"/>
      <c r="S221" s="108"/>
      <c r="T221" s="108"/>
      <c r="U221" s="108"/>
      <c r="V221" s="108"/>
      <c r="W221" s="108"/>
      <c r="X221" s="108"/>
      <c r="Y221" s="108"/>
      <c r="Z221" s="108"/>
      <c r="AA221" s="108"/>
    </row>
    <row r="222" spans="17:27" ht="12.2" customHeight="1" x14ac:dyDescent="0.2">
      <c r="Q222" s="108"/>
      <c r="R222" s="108"/>
      <c r="S222" s="108"/>
      <c r="T222" s="108"/>
      <c r="U222" s="108"/>
      <c r="V222" s="108"/>
      <c r="W222" s="108"/>
      <c r="X222" s="108"/>
      <c r="Y222" s="108"/>
      <c r="Z222" s="108"/>
      <c r="AA222" s="108"/>
    </row>
    <row r="223" spans="17:27" ht="12.2" customHeight="1" x14ac:dyDescent="0.2">
      <c r="Q223" s="108"/>
      <c r="R223" s="108"/>
      <c r="S223" s="108"/>
      <c r="T223" s="108"/>
      <c r="U223" s="108"/>
      <c r="V223" s="108"/>
      <c r="W223" s="108"/>
      <c r="X223" s="108"/>
      <c r="Y223" s="108"/>
      <c r="Z223" s="108"/>
      <c r="AA223" s="108"/>
    </row>
    <row r="224" spans="17:27" ht="12.2" customHeight="1" x14ac:dyDescent="0.2">
      <c r="Q224" s="108"/>
      <c r="R224" s="108"/>
      <c r="S224" s="108"/>
      <c r="T224" s="108"/>
      <c r="U224" s="108"/>
      <c r="V224" s="108"/>
      <c r="W224" s="108"/>
      <c r="X224" s="108"/>
      <c r="Y224" s="108"/>
      <c r="Z224" s="108"/>
      <c r="AA224" s="108"/>
    </row>
    <row r="225" spans="17:27" ht="12.2" customHeight="1" x14ac:dyDescent="0.2">
      <c r="Q225" s="108"/>
      <c r="R225" s="108"/>
      <c r="S225" s="108"/>
      <c r="T225" s="108"/>
      <c r="U225" s="108"/>
      <c r="V225" s="108"/>
      <c r="W225" s="108"/>
      <c r="X225" s="108"/>
      <c r="Y225" s="108"/>
      <c r="Z225" s="108"/>
      <c r="AA225" s="108"/>
    </row>
    <row r="226" spans="17:27" ht="12.2" customHeight="1" x14ac:dyDescent="0.2"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7:27" ht="12.2" customHeight="1" x14ac:dyDescent="0.2">
      <c r="Q227" s="108"/>
      <c r="R227" s="108"/>
      <c r="S227" s="108"/>
      <c r="T227" s="108"/>
      <c r="U227" s="108"/>
      <c r="V227" s="108"/>
      <c r="W227" s="108"/>
      <c r="X227" s="108"/>
      <c r="Y227" s="108"/>
      <c r="Z227" s="108"/>
      <c r="AA227" s="108"/>
    </row>
    <row r="228" spans="17:27" ht="12.2" customHeight="1" x14ac:dyDescent="0.2">
      <c r="Q228" s="108"/>
      <c r="R228" s="108"/>
      <c r="S228" s="108"/>
      <c r="T228" s="108"/>
      <c r="U228" s="108"/>
      <c r="V228" s="108"/>
      <c r="W228" s="108"/>
      <c r="X228" s="108"/>
      <c r="Y228" s="108"/>
      <c r="Z228" s="108"/>
      <c r="AA228" s="108"/>
    </row>
    <row r="229" spans="17:27" ht="12.2" customHeight="1" x14ac:dyDescent="0.2">
      <c r="Q229" s="108"/>
      <c r="R229" s="108"/>
      <c r="S229" s="108"/>
      <c r="T229" s="108"/>
      <c r="U229" s="108"/>
      <c r="V229" s="108"/>
      <c r="W229" s="108"/>
      <c r="X229" s="108"/>
      <c r="Y229" s="108"/>
      <c r="Z229" s="108"/>
      <c r="AA229" s="108"/>
    </row>
    <row r="230" spans="17:27" ht="12.2" customHeight="1" x14ac:dyDescent="0.2">
      <c r="Q230" s="108"/>
      <c r="R230" s="108"/>
      <c r="S230" s="108"/>
      <c r="T230" s="108"/>
      <c r="U230" s="108"/>
      <c r="V230" s="108"/>
      <c r="W230" s="108"/>
      <c r="X230" s="108"/>
      <c r="Y230" s="108"/>
      <c r="Z230" s="108"/>
      <c r="AA230" s="108"/>
    </row>
    <row r="231" spans="17:27" ht="12.2" customHeight="1" x14ac:dyDescent="0.2">
      <c r="Q231" s="108"/>
      <c r="R231" s="108"/>
      <c r="S231" s="108"/>
      <c r="T231" s="108"/>
      <c r="U231" s="108"/>
      <c r="V231" s="108"/>
      <c r="W231" s="108"/>
      <c r="X231" s="108"/>
      <c r="Y231" s="108"/>
      <c r="Z231" s="108"/>
      <c r="AA231" s="108"/>
    </row>
    <row r="232" spans="17:27" ht="12.2" customHeight="1" x14ac:dyDescent="0.2">
      <c r="Q232" s="108"/>
      <c r="R232" s="108"/>
      <c r="S232" s="108"/>
      <c r="T232" s="108"/>
      <c r="U232" s="108"/>
      <c r="V232" s="108"/>
      <c r="W232" s="108"/>
      <c r="X232" s="108"/>
      <c r="Y232" s="108"/>
      <c r="Z232" s="108"/>
      <c r="AA232" s="108"/>
    </row>
    <row r="233" spans="17:27" ht="12.2" customHeight="1" x14ac:dyDescent="0.2">
      <c r="Q233" s="108"/>
      <c r="R233" s="108"/>
      <c r="S233" s="108"/>
      <c r="T233" s="108"/>
      <c r="U233" s="108"/>
      <c r="V233" s="108"/>
      <c r="W233" s="108"/>
      <c r="X233" s="108"/>
      <c r="Y233" s="108"/>
      <c r="Z233" s="108"/>
      <c r="AA233" s="108"/>
    </row>
    <row r="234" spans="17:27" ht="12.2" customHeight="1" x14ac:dyDescent="0.2">
      <c r="Q234" s="108"/>
      <c r="R234" s="108"/>
      <c r="S234" s="108"/>
      <c r="T234" s="108"/>
      <c r="U234" s="108"/>
      <c r="V234" s="108"/>
      <c r="W234" s="108"/>
      <c r="X234" s="108"/>
      <c r="Y234" s="108"/>
      <c r="Z234" s="108"/>
      <c r="AA234" s="108"/>
    </row>
    <row r="235" spans="17:27" ht="12.2" customHeight="1" x14ac:dyDescent="0.2">
      <c r="Q235" s="108"/>
      <c r="R235" s="108"/>
      <c r="S235" s="108"/>
      <c r="T235" s="108"/>
      <c r="U235" s="108"/>
      <c r="V235" s="108"/>
      <c r="W235" s="108"/>
      <c r="X235" s="108"/>
      <c r="Y235" s="108"/>
      <c r="Z235" s="108"/>
      <c r="AA235" s="108"/>
    </row>
    <row r="236" spans="17:27" ht="12.2" customHeight="1" x14ac:dyDescent="0.2">
      <c r="Q236" s="108"/>
      <c r="R236" s="108"/>
      <c r="S236" s="108"/>
      <c r="T236" s="108"/>
      <c r="U236" s="108"/>
      <c r="V236" s="108"/>
      <c r="W236" s="108"/>
      <c r="X236" s="108"/>
      <c r="Y236" s="108"/>
      <c r="Z236" s="108"/>
      <c r="AA236" s="108"/>
    </row>
    <row r="237" spans="17:27" ht="12.2" customHeight="1" x14ac:dyDescent="0.2">
      <c r="Q237" s="108"/>
      <c r="R237" s="108"/>
      <c r="S237" s="108"/>
      <c r="T237" s="108"/>
      <c r="U237" s="108"/>
      <c r="V237" s="108"/>
      <c r="W237" s="108"/>
      <c r="X237" s="108"/>
      <c r="Y237" s="108"/>
      <c r="Z237" s="108"/>
      <c r="AA237" s="108"/>
    </row>
    <row r="238" spans="17:27" ht="12.2" customHeight="1" x14ac:dyDescent="0.2">
      <c r="Q238" s="108"/>
      <c r="R238" s="108"/>
      <c r="S238" s="108"/>
      <c r="T238" s="108"/>
      <c r="U238" s="108"/>
      <c r="V238" s="108"/>
      <c r="W238" s="108"/>
      <c r="X238" s="108"/>
      <c r="Y238" s="108"/>
      <c r="Z238" s="108"/>
      <c r="AA238" s="108"/>
    </row>
    <row r="239" spans="17:27" ht="12.2" customHeight="1" x14ac:dyDescent="0.2">
      <c r="Q239" s="108"/>
      <c r="R239" s="108"/>
      <c r="S239" s="108"/>
      <c r="T239" s="108"/>
      <c r="U239" s="108"/>
      <c r="V239" s="108"/>
      <c r="W239" s="108"/>
      <c r="X239" s="108"/>
      <c r="Y239" s="108"/>
      <c r="Z239" s="108"/>
      <c r="AA239" s="108"/>
    </row>
    <row r="240" spans="17:27" ht="12.2" customHeight="1" x14ac:dyDescent="0.2">
      <c r="Q240" s="108"/>
      <c r="R240" s="108"/>
      <c r="S240" s="108"/>
      <c r="T240" s="108"/>
      <c r="U240" s="108"/>
      <c r="V240" s="108"/>
      <c r="W240" s="108"/>
      <c r="X240" s="108"/>
      <c r="Y240" s="108"/>
      <c r="Z240" s="108"/>
      <c r="AA240" s="108"/>
    </row>
    <row r="241" spans="17:27" ht="12.2" customHeight="1" x14ac:dyDescent="0.2">
      <c r="Q241" s="108"/>
      <c r="R241" s="108"/>
      <c r="S241" s="108"/>
      <c r="T241" s="108"/>
      <c r="U241" s="108"/>
      <c r="V241" s="108"/>
      <c r="W241" s="108"/>
      <c r="X241" s="108"/>
      <c r="Y241" s="108"/>
      <c r="Z241" s="108"/>
      <c r="AA241" s="108"/>
    </row>
    <row r="242" spans="17:27" ht="12.2" customHeight="1" x14ac:dyDescent="0.2">
      <c r="Q242" s="108"/>
      <c r="R242" s="108"/>
      <c r="S242" s="108"/>
      <c r="T242" s="108"/>
      <c r="U242" s="108"/>
      <c r="V242" s="108"/>
      <c r="W242" s="108"/>
      <c r="X242" s="108"/>
      <c r="Y242" s="108"/>
      <c r="Z242" s="108"/>
      <c r="AA242" s="108"/>
    </row>
    <row r="243" spans="17:27" ht="12.2" customHeight="1" x14ac:dyDescent="0.2">
      <c r="Q243" s="108"/>
      <c r="R243" s="108"/>
      <c r="S243" s="108"/>
      <c r="T243" s="108"/>
      <c r="U243" s="108"/>
      <c r="V243" s="108"/>
      <c r="W243" s="108"/>
      <c r="X243" s="108"/>
      <c r="Y243" s="108"/>
      <c r="Z243" s="108"/>
      <c r="AA243" s="108"/>
    </row>
    <row r="244" spans="17:27" ht="12.2" customHeight="1" x14ac:dyDescent="0.2">
      <c r="Q244" s="108"/>
      <c r="R244" s="108"/>
      <c r="S244" s="108"/>
      <c r="T244" s="108"/>
      <c r="U244" s="108"/>
      <c r="V244" s="108"/>
      <c r="W244" s="108"/>
      <c r="X244" s="108"/>
      <c r="Y244" s="108"/>
      <c r="Z244" s="108"/>
      <c r="AA244" s="108"/>
    </row>
    <row r="245" spans="17:27" ht="12.2" customHeight="1" x14ac:dyDescent="0.2">
      <c r="Q245" s="108"/>
      <c r="R245" s="108"/>
      <c r="S245" s="108"/>
      <c r="T245" s="108"/>
      <c r="U245" s="108"/>
      <c r="V245" s="108"/>
      <c r="W245" s="108"/>
      <c r="X245" s="108"/>
      <c r="Y245" s="108"/>
      <c r="Z245" s="108"/>
      <c r="AA245" s="108"/>
    </row>
    <row r="246" spans="17:27" ht="12.2" customHeight="1" x14ac:dyDescent="0.2">
      <c r="Q246" s="108"/>
      <c r="R246" s="108"/>
      <c r="S246" s="108"/>
      <c r="T246" s="108"/>
      <c r="U246" s="108"/>
      <c r="V246" s="108"/>
      <c r="W246" s="108"/>
      <c r="X246" s="108"/>
      <c r="Y246" s="108"/>
      <c r="Z246" s="108"/>
      <c r="AA246" s="108"/>
    </row>
    <row r="247" spans="17:27" ht="12.2" customHeight="1" x14ac:dyDescent="0.2">
      <c r="Q247" s="108"/>
      <c r="R247" s="108"/>
      <c r="S247" s="108"/>
      <c r="T247" s="108"/>
      <c r="U247" s="108"/>
      <c r="V247" s="108"/>
      <c r="W247" s="108"/>
      <c r="X247" s="108"/>
      <c r="Y247" s="108"/>
      <c r="Z247" s="108"/>
      <c r="AA247" s="108"/>
    </row>
    <row r="248" spans="17:27" ht="12.2" customHeight="1" x14ac:dyDescent="0.2">
      <c r="Q248" s="108"/>
      <c r="R248" s="108"/>
      <c r="S248" s="108"/>
      <c r="T248" s="108"/>
      <c r="U248" s="108"/>
      <c r="V248" s="108"/>
      <c r="W248" s="108"/>
      <c r="X248" s="108"/>
      <c r="Y248" s="108"/>
      <c r="Z248" s="108"/>
      <c r="AA248" s="108"/>
    </row>
    <row r="249" spans="17:27" ht="12.2" customHeight="1" x14ac:dyDescent="0.2">
      <c r="Q249" s="108"/>
      <c r="R249" s="108"/>
      <c r="S249" s="108"/>
      <c r="T249" s="108"/>
      <c r="U249" s="108"/>
      <c r="V249" s="108"/>
      <c r="W249" s="108"/>
      <c r="X249" s="108"/>
      <c r="Y249" s="108"/>
      <c r="Z249" s="108"/>
      <c r="AA249" s="108"/>
    </row>
    <row r="250" spans="17:27" ht="12.2" customHeight="1" x14ac:dyDescent="0.2">
      <c r="Q250" s="108"/>
      <c r="R250" s="108"/>
      <c r="S250" s="108"/>
      <c r="T250" s="108"/>
      <c r="U250" s="108"/>
      <c r="V250" s="108"/>
      <c r="W250" s="108"/>
      <c r="X250" s="108"/>
      <c r="Y250" s="108"/>
      <c r="Z250" s="108"/>
      <c r="AA250" s="108"/>
    </row>
    <row r="251" spans="17:27" ht="12.2" customHeight="1" x14ac:dyDescent="0.2">
      <c r="Q251" s="108"/>
      <c r="R251" s="108"/>
      <c r="S251" s="108"/>
      <c r="T251" s="108"/>
      <c r="U251" s="108"/>
      <c r="V251" s="108"/>
      <c r="W251" s="108"/>
      <c r="X251" s="108"/>
      <c r="Y251" s="108"/>
      <c r="Z251" s="108"/>
      <c r="AA251" s="108"/>
    </row>
    <row r="252" spans="17:27" ht="12.2" customHeight="1" x14ac:dyDescent="0.2">
      <c r="Q252" s="108"/>
      <c r="R252" s="108"/>
      <c r="S252" s="108"/>
      <c r="T252" s="108"/>
      <c r="U252" s="108"/>
      <c r="V252" s="108"/>
      <c r="W252" s="108"/>
      <c r="X252" s="108"/>
      <c r="Y252" s="108"/>
      <c r="Z252" s="108"/>
      <c r="AA252" s="108"/>
    </row>
    <row r="253" spans="17:27" ht="12.2" customHeight="1" x14ac:dyDescent="0.2">
      <c r="Q253" s="108"/>
      <c r="R253" s="108"/>
      <c r="S253" s="108"/>
      <c r="T253" s="108"/>
      <c r="U253" s="108"/>
      <c r="V253" s="108"/>
      <c r="W253" s="108"/>
      <c r="X253" s="108"/>
      <c r="Y253" s="108"/>
      <c r="Z253" s="108"/>
      <c r="AA253" s="108"/>
    </row>
    <row r="254" spans="17:27" ht="12.2" customHeight="1" x14ac:dyDescent="0.2">
      <c r="Q254" s="108"/>
      <c r="R254" s="108"/>
      <c r="S254" s="108"/>
      <c r="T254" s="108"/>
      <c r="U254" s="108"/>
      <c r="V254" s="108"/>
      <c r="W254" s="108"/>
      <c r="X254" s="108"/>
      <c r="Y254" s="108"/>
      <c r="Z254" s="108"/>
      <c r="AA254" s="108"/>
    </row>
    <row r="255" spans="17:27" ht="12.2" customHeight="1" x14ac:dyDescent="0.2">
      <c r="Q255" s="108"/>
      <c r="R255" s="108"/>
      <c r="S255" s="108"/>
      <c r="T255" s="108"/>
      <c r="U255" s="108"/>
      <c r="V255" s="108"/>
      <c r="W255" s="108"/>
      <c r="X255" s="108"/>
      <c r="Y255" s="108"/>
      <c r="Z255" s="108"/>
      <c r="AA255" s="108"/>
    </row>
    <row r="256" spans="17:27" ht="12.2" customHeight="1" x14ac:dyDescent="0.2">
      <c r="Q256" s="108"/>
      <c r="R256" s="108"/>
      <c r="S256" s="108"/>
      <c r="T256" s="108"/>
      <c r="U256" s="108"/>
      <c r="V256" s="108"/>
      <c r="W256" s="108"/>
      <c r="X256" s="108"/>
      <c r="Y256" s="108"/>
      <c r="Z256" s="108"/>
      <c r="AA256" s="108"/>
    </row>
    <row r="257" spans="17:27" ht="12.2" customHeight="1" x14ac:dyDescent="0.2">
      <c r="Q257" s="108"/>
      <c r="R257" s="108"/>
      <c r="S257" s="108"/>
      <c r="T257" s="108"/>
      <c r="U257" s="108"/>
      <c r="V257" s="108"/>
      <c r="W257" s="108"/>
      <c r="X257" s="108"/>
      <c r="Y257" s="108"/>
      <c r="Z257" s="108"/>
      <c r="AA257" s="108"/>
    </row>
    <row r="258" spans="17:27" ht="12.2" customHeight="1" x14ac:dyDescent="0.2">
      <c r="Q258" s="108"/>
      <c r="R258" s="108"/>
      <c r="S258" s="108"/>
      <c r="T258" s="108"/>
      <c r="U258" s="108"/>
      <c r="V258" s="108"/>
      <c r="W258" s="108"/>
      <c r="X258" s="108"/>
      <c r="Y258" s="108"/>
      <c r="Z258" s="108"/>
      <c r="AA258" s="108"/>
    </row>
    <row r="259" spans="17:27" ht="12.2" customHeight="1" x14ac:dyDescent="0.2">
      <c r="Q259" s="108"/>
      <c r="R259" s="108"/>
      <c r="S259" s="108"/>
      <c r="T259" s="108"/>
      <c r="U259" s="108"/>
      <c r="V259" s="108"/>
      <c r="W259" s="108"/>
      <c r="X259" s="108"/>
      <c r="Y259" s="108"/>
      <c r="Z259" s="108"/>
      <c r="AA259" s="108"/>
    </row>
    <row r="260" spans="17:27" ht="12.2" customHeight="1" x14ac:dyDescent="0.2">
      <c r="Q260" s="108"/>
      <c r="R260" s="108"/>
      <c r="S260" s="108"/>
      <c r="T260" s="108"/>
      <c r="U260" s="108"/>
      <c r="V260" s="108"/>
      <c r="W260" s="108"/>
      <c r="X260" s="108"/>
      <c r="Y260" s="108"/>
      <c r="Z260" s="108"/>
      <c r="AA260" s="108"/>
    </row>
    <row r="261" spans="17:27" ht="12.2" customHeight="1" x14ac:dyDescent="0.2">
      <c r="Q261" s="108"/>
      <c r="R261" s="108"/>
      <c r="S261" s="108"/>
      <c r="T261" s="108"/>
      <c r="U261" s="108"/>
      <c r="V261" s="108"/>
      <c r="W261" s="108"/>
      <c r="X261" s="108"/>
      <c r="Y261" s="108"/>
      <c r="Z261" s="108"/>
      <c r="AA261" s="108"/>
    </row>
    <row r="262" spans="17:27" ht="12.2" customHeight="1" x14ac:dyDescent="0.2">
      <c r="Q262" s="108"/>
      <c r="R262" s="108"/>
      <c r="S262" s="108"/>
      <c r="T262" s="108"/>
      <c r="U262" s="108"/>
      <c r="V262" s="108"/>
      <c r="W262" s="108"/>
      <c r="X262" s="108"/>
      <c r="Y262" s="108"/>
      <c r="Z262" s="108"/>
      <c r="AA262" s="108"/>
    </row>
    <row r="263" spans="17:27" ht="12.2" customHeight="1" x14ac:dyDescent="0.2">
      <c r="Q263" s="108"/>
      <c r="R263" s="108"/>
      <c r="S263" s="108"/>
      <c r="T263" s="108"/>
      <c r="U263" s="108"/>
      <c r="V263" s="108"/>
      <c r="W263" s="108"/>
      <c r="X263" s="108"/>
      <c r="Y263" s="108"/>
      <c r="Z263" s="108"/>
      <c r="AA263" s="108"/>
    </row>
    <row r="264" spans="17:27" ht="12.2" customHeight="1" x14ac:dyDescent="0.2">
      <c r="Q264" s="108"/>
      <c r="R264" s="108"/>
      <c r="S264" s="108"/>
      <c r="T264" s="108"/>
      <c r="U264" s="108"/>
      <c r="V264" s="108"/>
      <c r="W264" s="108"/>
      <c r="X264" s="108"/>
      <c r="Y264" s="108"/>
      <c r="Z264" s="108"/>
      <c r="AA264" s="108"/>
    </row>
    <row r="265" spans="17:27" ht="12.2" customHeight="1" x14ac:dyDescent="0.2">
      <c r="Q265" s="108"/>
      <c r="R265" s="108"/>
      <c r="S265" s="108"/>
      <c r="T265" s="108"/>
      <c r="U265" s="108"/>
      <c r="V265" s="108"/>
      <c r="W265" s="108"/>
      <c r="X265" s="108"/>
      <c r="Y265" s="108"/>
      <c r="Z265" s="108"/>
      <c r="AA265" s="108"/>
    </row>
    <row r="266" spans="17:27" ht="12.2" customHeight="1" x14ac:dyDescent="0.2">
      <c r="Q266" s="108"/>
      <c r="R266" s="108"/>
      <c r="S266" s="108"/>
      <c r="T266" s="108"/>
      <c r="U266" s="108"/>
      <c r="V266" s="108"/>
      <c r="W266" s="108"/>
      <c r="X266" s="108"/>
      <c r="Y266" s="108"/>
      <c r="Z266" s="108"/>
      <c r="AA266" s="108"/>
    </row>
    <row r="267" spans="17:27" ht="12.2" customHeight="1" x14ac:dyDescent="0.2">
      <c r="Q267" s="108"/>
      <c r="R267" s="108"/>
      <c r="S267" s="108"/>
      <c r="T267" s="108"/>
      <c r="U267" s="108"/>
      <c r="V267" s="108"/>
      <c r="W267" s="108"/>
      <c r="X267" s="108"/>
      <c r="Y267" s="108"/>
      <c r="Z267" s="108"/>
      <c r="AA267" s="108"/>
    </row>
    <row r="268" spans="17:27" ht="12.2" customHeight="1" x14ac:dyDescent="0.2">
      <c r="Q268" s="108"/>
      <c r="R268" s="108"/>
      <c r="S268" s="108"/>
      <c r="T268" s="108"/>
      <c r="U268" s="108"/>
      <c r="V268" s="108"/>
      <c r="W268" s="108"/>
      <c r="X268" s="108"/>
      <c r="Y268" s="108"/>
      <c r="Z268" s="108"/>
      <c r="AA268" s="108"/>
    </row>
    <row r="269" spans="17:27" ht="12.2" customHeight="1" x14ac:dyDescent="0.2">
      <c r="Q269" s="108"/>
      <c r="R269" s="108"/>
      <c r="S269" s="108"/>
      <c r="T269" s="108"/>
      <c r="U269" s="108"/>
      <c r="V269" s="108"/>
      <c r="W269" s="108"/>
      <c r="X269" s="108"/>
      <c r="Y269" s="108"/>
      <c r="Z269" s="108"/>
      <c r="AA269" s="108"/>
    </row>
    <row r="270" spans="17:27" ht="12.2" customHeight="1" x14ac:dyDescent="0.2">
      <c r="Q270" s="108"/>
      <c r="R270" s="108"/>
      <c r="S270" s="108"/>
      <c r="T270" s="108"/>
      <c r="U270" s="108"/>
      <c r="V270" s="108"/>
      <c r="W270" s="108"/>
      <c r="X270" s="108"/>
      <c r="Y270" s="108"/>
      <c r="Z270" s="108"/>
      <c r="AA270" s="108"/>
    </row>
    <row r="271" spans="17:27" ht="12.2" customHeight="1" x14ac:dyDescent="0.2">
      <c r="Q271" s="108"/>
      <c r="R271" s="108"/>
      <c r="S271" s="108"/>
      <c r="T271" s="108"/>
      <c r="U271" s="108"/>
      <c r="V271" s="108"/>
      <c r="W271" s="108"/>
      <c r="X271" s="108"/>
      <c r="Y271" s="108"/>
      <c r="Z271" s="108"/>
      <c r="AA271" s="108"/>
    </row>
    <row r="272" spans="17:27" ht="12.2" customHeight="1" x14ac:dyDescent="0.2">
      <c r="Q272" s="108"/>
      <c r="R272" s="108"/>
      <c r="S272" s="108"/>
      <c r="T272" s="108"/>
      <c r="U272" s="108"/>
      <c r="V272" s="108"/>
      <c r="W272" s="108"/>
      <c r="X272" s="108"/>
      <c r="Y272" s="108"/>
      <c r="Z272" s="108"/>
      <c r="AA272" s="108"/>
    </row>
    <row r="273" spans="17:27" ht="12.2" customHeight="1" x14ac:dyDescent="0.2">
      <c r="Q273" s="108"/>
      <c r="R273" s="108"/>
      <c r="S273" s="108"/>
      <c r="T273" s="108"/>
      <c r="U273" s="108"/>
      <c r="V273" s="108"/>
      <c r="W273" s="108"/>
      <c r="X273" s="108"/>
      <c r="Y273" s="108"/>
      <c r="Z273" s="108"/>
      <c r="AA273" s="108"/>
    </row>
    <row r="274" spans="17:27" ht="12.2" customHeight="1" x14ac:dyDescent="0.2">
      <c r="Q274" s="108"/>
      <c r="R274" s="108"/>
      <c r="S274" s="108"/>
      <c r="T274" s="108"/>
      <c r="U274" s="108"/>
      <c r="V274" s="108"/>
      <c r="W274" s="108"/>
      <c r="X274" s="108"/>
      <c r="Y274" s="108"/>
      <c r="Z274" s="108"/>
      <c r="AA274" s="108"/>
    </row>
    <row r="275" spans="17:27" ht="12.2" customHeight="1" x14ac:dyDescent="0.2">
      <c r="Q275" s="108"/>
      <c r="R275" s="108"/>
      <c r="S275" s="108"/>
      <c r="T275" s="108"/>
      <c r="U275" s="108"/>
      <c r="V275" s="108"/>
      <c r="W275" s="108"/>
      <c r="X275" s="108"/>
      <c r="Y275" s="108"/>
      <c r="Z275" s="108"/>
      <c r="AA275" s="108"/>
    </row>
    <row r="276" spans="17:27" ht="12.2" customHeight="1" x14ac:dyDescent="0.2">
      <c r="Q276" s="108"/>
      <c r="R276" s="108"/>
      <c r="S276" s="108"/>
      <c r="T276" s="108"/>
      <c r="U276" s="108"/>
      <c r="V276" s="108"/>
      <c r="W276" s="108"/>
      <c r="X276" s="108"/>
      <c r="Y276" s="108"/>
      <c r="Z276" s="108"/>
      <c r="AA276" s="108"/>
    </row>
    <row r="277" spans="17:27" ht="12.2" customHeight="1" x14ac:dyDescent="0.2">
      <c r="Q277" s="108"/>
      <c r="R277" s="108"/>
      <c r="S277" s="108"/>
      <c r="T277" s="108"/>
      <c r="U277" s="108"/>
      <c r="V277" s="108"/>
      <c r="W277" s="108"/>
      <c r="X277" s="108"/>
      <c r="Y277" s="108"/>
      <c r="Z277" s="108"/>
      <c r="AA277" s="108"/>
    </row>
    <row r="278" spans="17:27" ht="12.2" customHeight="1" x14ac:dyDescent="0.2">
      <c r="Q278" s="108"/>
      <c r="R278" s="108"/>
      <c r="S278" s="108"/>
      <c r="T278" s="108"/>
      <c r="U278" s="108"/>
      <c r="V278" s="108"/>
      <c r="W278" s="108"/>
      <c r="X278" s="108"/>
      <c r="Y278" s="108"/>
      <c r="Z278" s="108"/>
      <c r="AA278" s="108"/>
    </row>
    <row r="279" spans="17:27" ht="12.2" customHeight="1" x14ac:dyDescent="0.2">
      <c r="Q279" s="108"/>
      <c r="R279" s="108"/>
      <c r="S279" s="108"/>
      <c r="T279" s="108"/>
      <c r="U279" s="108"/>
      <c r="V279" s="108"/>
      <c r="W279" s="108"/>
      <c r="X279" s="108"/>
      <c r="Y279" s="108"/>
      <c r="Z279" s="108"/>
      <c r="AA279" s="108"/>
    </row>
    <row r="280" spans="17:27" ht="12.2" customHeight="1" x14ac:dyDescent="0.2">
      <c r="Q280" s="108"/>
      <c r="R280" s="108"/>
      <c r="S280" s="108"/>
      <c r="T280" s="108"/>
      <c r="U280" s="108"/>
      <c r="V280" s="108"/>
      <c r="W280" s="108"/>
      <c r="X280" s="108"/>
      <c r="Y280" s="108"/>
      <c r="Z280" s="108"/>
      <c r="AA280" s="108"/>
    </row>
    <row r="281" spans="17:27" ht="12.2" customHeight="1" x14ac:dyDescent="0.2">
      <c r="Q281" s="108"/>
      <c r="R281" s="108"/>
      <c r="S281" s="108"/>
      <c r="T281" s="108"/>
      <c r="U281" s="108"/>
      <c r="V281" s="108"/>
      <c r="W281" s="108"/>
      <c r="X281" s="108"/>
      <c r="Y281" s="108"/>
      <c r="Z281" s="108"/>
      <c r="AA281" s="108"/>
    </row>
    <row r="282" spans="17:27" ht="12.2" customHeight="1" x14ac:dyDescent="0.2">
      <c r="Q282" s="108"/>
      <c r="R282" s="108"/>
      <c r="S282" s="108"/>
      <c r="T282" s="108"/>
      <c r="U282" s="108"/>
      <c r="V282" s="108"/>
      <c r="W282" s="108"/>
      <c r="X282" s="108"/>
      <c r="Y282" s="108"/>
      <c r="Z282" s="108"/>
      <c r="AA282" s="108"/>
    </row>
    <row r="283" spans="17:27" ht="12.2" customHeight="1" x14ac:dyDescent="0.2">
      <c r="Q283" s="108"/>
      <c r="R283" s="108"/>
      <c r="S283" s="108"/>
      <c r="T283" s="108"/>
      <c r="U283" s="108"/>
      <c r="V283" s="108"/>
      <c r="W283" s="108"/>
      <c r="X283" s="108"/>
      <c r="Y283" s="108"/>
      <c r="Z283" s="108"/>
      <c r="AA283" s="108"/>
    </row>
    <row r="284" spans="17:27" ht="12.2" customHeight="1" x14ac:dyDescent="0.2">
      <c r="Q284" s="108"/>
      <c r="R284" s="108"/>
      <c r="S284" s="108"/>
      <c r="T284" s="108"/>
      <c r="U284" s="108"/>
      <c r="V284" s="108"/>
      <c r="W284" s="108"/>
      <c r="X284" s="108"/>
      <c r="Y284" s="108"/>
      <c r="Z284" s="108"/>
      <c r="AA284" s="108"/>
    </row>
    <row r="285" spans="17:27" ht="12.2" customHeight="1" x14ac:dyDescent="0.2">
      <c r="Q285" s="108"/>
      <c r="R285" s="108"/>
      <c r="S285" s="108"/>
      <c r="T285" s="108"/>
      <c r="U285" s="108"/>
      <c r="V285" s="108"/>
      <c r="W285" s="108"/>
      <c r="X285" s="108"/>
      <c r="Y285" s="108"/>
      <c r="Z285" s="108"/>
      <c r="AA285" s="108"/>
    </row>
    <row r="286" spans="17:27" ht="12.2" customHeight="1" x14ac:dyDescent="0.2">
      <c r="Q286" s="108"/>
      <c r="R286" s="108"/>
      <c r="S286" s="108"/>
      <c r="T286" s="108"/>
      <c r="U286" s="108"/>
      <c r="V286" s="108"/>
      <c r="W286" s="108"/>
      <c r="X286" s="108"/>
      <c r="Y286" s="108"/>
      <c r="Z286" s="108"/>
      <c r="AA286" s="108"/>
    </row>
    <row r="287" spans="17:27" ht="12.2" customHeight="1" x14ac:dyDescent="0.2">
      <c r="Q287" s="108"/>
      <c r="R287" s="108"/>
      <c r="S287" s="108"/>
      <c r="T287" s="108"/>
      <c r="U287" s="108"/>
      <c r="V287" s="108"/>
      <c r="W287" s="108"/>
      <c r="X287" s="108"/>
      <c r="Y287" s="108"/>
      <c r="Z287" s="108"/>
      <c r="AA287" s="108"/>
    </row>
    <row r="288" spans="17:27" ht="12.2" customHeight="1" x14ac:dyDescent="0.2">
      <c r="Q288" s="108"/>
      <c r="R288" s="108"/>
      <c r="S288" s="108"/>
      <c r="T288" s="108"/>
      <c r="U288" s="108"/>
      <c r="V288" s="108"/>
      <c r="W288" s="108"/>
      <c r="X288" s="108"/>
      <c r="Y288" s="108"/>
      <c r="Z288" s="108"/>
      <c r="AA288" s="108"/>
    </row>
    <row r="289" spans="17:27" ht="12.2" customHeight="1" x14ac:dyDescent="0.2">
      <c r="Q289" s="108"/>
      <c r="R289" s="108"/>
      <c r="S289" s="108"/>
      <c r="T289" s="108"/>
      <c r="U289" s="108"/>
      <c r="V289" s="108"/>
      <c r="W289" s="108"/>
      <c r="X289" s="108"/>
      <c r="Y289" s="108"/>
      <c r="Z289" s="108"/>
      <c r="AA289" s="108"/>
    </row>
    <row r="290" spans="17:27" ht="12.2" customHeight="1" x14ac:dyDescent="0.2">
      <c r="Q290" s="108"/>
      <c r="R290" s="108"/>
      <c r="S290" s="108"/>
      <c r="T290" s="108"/>
      <c r="U290" s="108"/>
      <c r="V290" s="108"/>
      <c r="W290" s="108"/>
      <c r="X290" s="108"/>
      <c r="Y290" s="108"/>
      <c r="Z290" s="108"/>
      <c r="AA290" s="108"/>
    </row>
    <row r="291" spans="17:27" ht="12.2" customHeight="1" x14ac:dyDescent="0.2">
      <c r="Q291" s="108"/>
      <c r="R291" s="108"/>
      <c r="S291" s="108"/>
      <c r="T291" s="108"/>
      <c r="U291" s="108"/>
      <c r="V291" s="108"/>
      <c r="W291" s="108"/>
      <c r="X291" s="108"/>
      <c r="Y291" s="108"/>
      <c r="Z291" s="108"/>
      <c r="AA291" s="108"/>
    </row>
    <row r="292" spans="17:27" ht="12.2" customHeight="1" x14ac:dyDescent="0.2">
      <c r="Q292" s="108"/>
      <c r="R292" s="108"/>
      <c r="S292" s="108"/>
      <c r="T292" s="108"/>
      <c r="U292" s="108"/>
      <c r="V292" s="108"/>
      <c r="W292" s="108"/>
      <c r="X292" s="108"/>
      <c r="Y292" s="108"/>
      <c r="Z292" s="108"/>
      <c r="AA292" s="108"/>
    </row>
    <row r="293" spans="17:27" ht="12.2" customHeight="1" x14ac:dyDescent="0.2">
      <c r="Q293" s="108"/>
      <c r="R293" s="108"/>
      <c r="S293" s="108"/>
      <c r="T293" s="108"/>
      <c r="U293" s="108"/>
      <c r="V293" s="108"/>
      <c r="W293" s="108"/>
      <c r="X293" s="108"/>
      <c r="Y293" s="108"/>
      <c r="Z293" s="108"/>
      <c r="AA293" s="108"/>
    </row>
    <row r="294" spans="17:27" ht="12.2" customHeight="1" x14ac:dyDescent="0.2">
      <c r="Q294" s="108"/>
      <c r="R294" s="108"/>
      <c r="S294" s="108"/>
      <c r="T294" s="108"/>
      <c r="U294" s="108"/>
      <c r="V294" s="108"/>
      <c r="W294" s="108"/>
      <c r="X294" s="108"/>
      <c r="Y294" s="108"/>
      <c r="Z294" s="108"/>
      <c r="AA294" s="108"/>
    </row>
    <row r="295" spans="17:27" ht="12.2" customHeight="1" x14ac:dyDescent="0.2">
      <c r="Q295" s="108"/>
      <c r="R295" s="108"/>
      <c r="S295" s="108"/>
      <c r="T295" s="108"/>
      <c r="U295" s="108"/>
      <c r="V295" s="108"/>
      <c r="W295" s="108"/>
      <c r="X295" s="108"/>
      <c r="Y295" s="108"/>
      <c r="Z295" s="108"/>
      <c r="AA295" s="108"/>
    </row>
    <row r="296" spans="17:27" ht="12.2" customHeight="1" x14ac:dyDescent="0.2">
      <c r="Q296" s="108"/>
      <c r="R296" s="108"/>
      <c r="S296" s="108"/>
      <c r="T296" s="108"/>
      <c r="U296" s="108"/>
      <c r="V296" s="108"/>
      <c r="W296" s="108"/>
      <c r="X296" s="108"/>
      <c r="Y296" s="108"/>
      <c r="Z296" s="108"/>
      <c r="AA296" s="108"/>
    </row>
    <row r="297" spans="17:27" ht="12.2" customHeight="1" x14ac:dyDescent="0.2">
      <c r="Q297" s="108"/>
      <c r="R297" s="108"/>
      <c r="S297" s="108"/>
      <c r="T297" s="108"/>
      <c r="U297" s="108"/>
      <c r="V297" s="108"/>
      <c r="W297" s="108"/>
      <c r="X297" s="108"/>
      <c r="Y297" s="108"/>
      <c r="Z297" s="108"/>
      <c r="AA297" s="108"/>
    </row>
    <row r="298" spans="17:27" ht="12.2" customHeight="1" x14ac:dyDescent="0.2">
      <c r="Q298" s="108"/>
      <c r="R298" s="108"/>
      <c r="S298" s="108"/>
      <c r="T298" s="108"/>
      <c r="U298" s="108"/>
      <c r="V298" s="108"/>
      <c r="W298" s="108"/>
      <c r="X298" s="108"/>
      <c r="Y298" s="108"/>
      <c r="Z298" s="108"/>
      <c r="AA298" s="108"/>
    </row>
    <row r="299" spans="17:27" ht="12.2" customHeight="1" x14ac:dyDescent="0.2">
      <c r="Q299" s="108"/>
      <c r="R299" s="108"/>
      <c r="S299" s="108"/>
      <c r="T299" s="108"/>
      <c r="U299" s="108"/>
      <c r="V299" s="108"/>
      <c r="W299" s="108"/>
      <c r="X299" s="108"/>
      <c r="Y299" s="108"/>
      <c r="Z299" s="108"/>
      <c r="AA299" s="108"/>
    </row>
    <row r="300" spans="17:27" ht="12.2" customHeight="1" x14ac:dyDescent="0.2">
      <c r="Q300" s="108"/>
      <c r="R300" s="108"/>
      <c r="S300" s="108"/>
      <c r="T300" s="108"/>
      <c r="U300" s="108"/>
      <c r="V300" s="108"/>
      <c r="W300" s="108"/>
      <c r="X300" s="108"/>
      <c r="Y300" s="108"/>
      <c r="Z300" s="108"/>
      <c r="AA300" s="108"/>
    </row>
    <row r="301" spans="17:27" ht="12.2" customHeight="1" x14ac:dyDescent="0.2">
      <c r="Q301" s="108"/>
      <c r="R301" s="108"/>
      <c r="S301" s="108"/>
      <c r="T301" s="108"/>
      <c r="U301" s="108"/>
      <c r="V301" s="108"/>
      <c r="W301" s="108"/>
      <c r="X301" s="108"/>
      <c r="Y301" s="108"/>
      <c r="Z301" s="108"/>
      <c r="AA301" s="108"/>
    </row>
    <row r="302" spans="17:27" ht="12.2" customHeight="1" x14ac:dyDescent="0.2">
      <c r="Q302" s="108"/>
      <c r="R302" s="108"/>
      <c r="S302" s="108"/>
      <c r="T302" s="108"/>
      <c r="U302" s="108"/>
      <c r="V302" s="108"/>
      <c r="W302" s="108"/>
      <c r="X302" s="108"/>
      <c r="Y302" s="108"/>
      <c r="Z302" s="108"/>
      <c r="AA302" s="108"/>
    </row>
    <row r="303" spans="17:27" ht="12.2" customHeight="1" x14ac:dyDescent="0.2">
      <c r="Q303" s="108"/>
      <c r="R303" s="108"/>
      <c r="S303" s="108"/>
      <c r="T303" s="108"/>
      <c r="U303" s="108"/>
      <c r="V303" s="108"/>
      <c r="W303" s="108"/>
      <c r="X303" s="108"/>
      <c r="Y303" s="108"/>
      <c r="Z303" s="108"/>
      <c r="AA303" s="108"/>
    </row>
    <row r="304" spans="17:27" ht="12.2" customHeight="1" x14ac:dyDescent="0.2">
      <c r="Q304" s="108"/>
      <c r="R304" s="108"/>
      <c r="S304" s="108"/>
      <c r="T304" s="108"/>
      <c r="U304" s="108"/>
      <c r="V304" s="108"/>
      <c r="W304" s="108"/>
      <c r="X304" s="108"/>
      <c r="Y304" s="108"/>
      <c r="Z304" s="108"/>
      <c r="AA304" s="108"/>
    </row>
    <row r="305" spans="17:27" ht="12.2" customHeight="1" x14ac:dyDescent="0.2">
      <c r="Q305" s="108"/>
      <c r="R305" s="108"/>
      <c r="S305" s="108"/>
      <c r="T305" s="108"/>
      <c r="U305" s="108"/>
      <c r="V305" s="108"/>
      <c r="W305" s="108"/>
      <c r="X305" s="108"/>
      <c r="Y305" s="108"/>
      <c r="Z305" s="108"/>
      <c r="AA305" s="108"/>
    </row>
    <row r="306" spans="17:27" ht="12.2" customHeight="1" x14ac:dyDescent="0.2">
      <c r="Q306" s="108"/>
      <c r="R306" s="108"/>
      <c r="S306" s="108"/>
      <c r="T306" s="108"/>
      <c r="U306" s="108"/>
      <c r="V306" s="108"/>
      <c r="W306" s="108"/>
      <c r="X306" s="108"/>
      <c r="Y306" s="108"/>
      <c r="Z306" s="108"/>
      <c r="AA306" s="108"/>
    </row>
    <row r="307" spans="17:27" ht="12.2" customHeight="1" x14ac:dyDescent="0.2">
      <c r="Q307" s="108"/>
      <c r="R307" s="108"/>
      <c r="S307" s="108"/>
      <c r="T307" s="108"/>
      <c r="U307" s="108"/>
      <c r="V307" s="108"/>
      <c r="W307" s="108"/>
      <c r="X307" s="108"/>
      <c r="Y307" s="108"/>
      <c r="Z307" s="108"/>
      <c r="AA307" s="108"/>
    </row>
    <row r="308" spans="17:27" ht="12.2" customHeight="1" x14ac:dyDescent="0.2">
      <c r="Q308" s="108"/>
      <c r="R308" s="108"/>
      <c r="S308" s="108"/>
      <c r="T308" s="108"/>
      <c r="U308" s="108"/>
      <c r="V308" s="108"/>
      <c r="W308" s="108"/>
      <c r="X308" s="108"/>
      <c r="Y308" s="108"/>
      <c r="Z308" s="108"/>
      <c r="AA308" s="108"/>
    </row>
    <row r="309" spans="17:27" ht="12.2" customHeight="1" x14ac:dyDescent="0.2">
      <c r="Q309" s="108"/>
      <c r="R309" s="108"/>
      <c r="S309" s="108"/>
      <c r="T309" s="108"/>
      <c r="U309" s="108"/>
      <c r="V309" s="108"/>
      <c r="W309" s="108"/>
      <c r="X309" s="108"/>
      <c r="Y309" s="108"/>
      <c r="Z309" s="108"/>
      <c r="AA309" s="108"/>
    </row>
    <row r="310" spans="17:27" ht="12.2" customHeight="1" x14ac:dyDescent="0.2">
      <c r="Q310" s="108"/>
      <c r="R310" s="108"/>
      <c r="S310" s="108"/>
      <c r="T310" s="108"/>
      <c r="U310" s="108"/>
      <c r="V310" s="108"/>
      <c r="W310" s="108"/>
      <c r="X310" s="108"/>
      <c r="Y310" s="108"/>
      <c r="Z310" s="108"/>
      <c r="AA310" s="108"/>
    </row>
    <row r="311" spans="17:27" ht="12.2" customHeight="1" x14ac:dyDescent="0.2">
      <c r="Q311" s="108"/>
      <c r="R311" s="108"/>
      <c r="S311" s="108"/>
      <c r="T311" s="108"/>
      <c r="U311" s="108"/>
      <c r="V311" s="108"/>
      <c r="W311" s="108"/>
      <c r="X311" s="108"/>
      <c r="Y311" s="108"/>
      <c r="Z311" s="108"/>
      <c r="AA311" s="108"/>
    </row>
    <row r="312" spans="17:27" ht="12.2" customHeight="1" x14ac:dyDescent="0.2">
      <c r="Q312" s="108"/>
      <c r="R312" s="108"/>
      <c r="S312" s="108"/>
      <c r="T312" s="108"/>
      <c r="U312" s="108"/>
      <c r="V312" s="108"/>
      <c r="W312" s="108"/>
      <c r="X312" s="108"/>
      <c r="Y312" s="108"/>
      <c r="Z312" s="108"/>
      <c r="AA312" s="108"/>
    </row>
    <row r="313" spans="17:27" ht="12.2" customHeight="1" x14ac:dyDescent="0.2">
      <c r="Q313" s="108"/>
      <c r="R313" s="108"/>
      <c r="S313" s="108"/>
      <c r="T313" s="108"/>
      <c r="U313" s="108"/>
      <c r="V313" s="108"/>
      <c r="W313" s="108"/>
      <c r="X313" s="108"/>
      <c r="Y313" s="108"/>
      <c r="Z313" s="108"/>
      <c r="AA313" s="108"/>
    </row>
    <row r="314" spans="17:27" ht="12.2" customHeight="1" x14ac:dyDescent="0.2">
      <c r="Q314" s="108"/>
      <c r="R314" s="108"/>
      <c r="S314" s="108"/>
      <c r="T314" s="108"/>
      <c r="U314" s="108"/>
      <c r="V314" s="108"/>
      <c r="W314" s="108"/>
      <c r="X314" s="108"/>
      <c r="Y314" s="108"/>
      <c r="Z314" s="108"/>
      <c r="AA314" s="108"/>
    </row>
    <row r="315" spans="17:27" ht="12.2" customHeight="1" x14ac:dyDescent="0.2">
      <c r="Q315" s="108"/>
      <c r="R315" s="108"/>
      <c r="S315" s="108"/>
      <c r="T315" s="108"/>
      <c r="U315" s="108"/>
      <c r="V315" s="108"/>
      <c r="W315" s="108"/>
      <c r="X315" s="108"/>
      <c r="Y315" s="108"/>
      <c r="Z315" s="108"/>
      <c r="AA315" s="108"/>
    </row>
    <row r="316" spans="17:27" ht="12.2" customHeight="1" x14ac:dyDescent="0.2">
      <c r="Q316" s="108"/>
      <c r="R316" s="108"/>
      <c r="S316" s="108"/>
      <c r="T316" s="108"/>
      <c r="U316" s="108"/>
      <c r="V316" s="108"/>
      <c r="W316" s="108"/>
      <c r="X316" s="108"/>
      <c r="Y316" s="108"/>
      <c r="Z316" s="108"/>
      <c r="AA316" s="108"/>
    </row>
    <row r="317" spans="17:27" ht="12.2" customHeight="1" x14ac:dyDescent="0.2">
      <c r="Q317" s="108"/>
      <c r="R317" s="108"/>
      <c r="S317" s="108"/>
      <c r="T317" s="108"/>
      <c r="U317" s="108"/>
      <c r="V317" s="108"/>
      <c r="W317" s="108"/>
      <c r="X317" s="108"/>
      <c r="Y317" s="108"/>
      <c r="Z317" s="108"/>
      <c r="AA317" s="108"/>
    </row>
    <row r="318" spans="17:27" ht="12.2" customHeight="1" x14ac:dyDescent="0.2">
      <c r="Q318" s="108"/>
      <c r="R318" s="108"/>
      <c r="S318" s="108"/>
      <c r="T318" s="108"/>
      <c r="U318" s="108"/>
      <c r="V318" s="108"/>
      <c r="W318" s="108"/>
      <c r="X318" s="108"/>
      <c r="Y318" s="108"/>
      <c r="Z318" s="108"/>
      <c r="AA318" s="108"/>
    </row>
    <row r="319" spans="17:27" ht="12.2" customHeight="1" x14ac:dyDescent="0.2">
      <c r="Q319" s="108"/>
      <c r="R319" s="108"/>
      <c r="S319" s="108"/>
      <c r="T319" s="108"/>
      <c r="U319" s="108"/>
      <c r="V319" s="108"/>
      <c r="W319" s="108"/>
      <c r="X319" s="108"/>
      <c r="Y319" s="108"/>
      <c r="Z319" s="108"/>
      <c r="AA319" s="108"/>
    </row>
    <row r="320" spans="17:27" ht="12.2" customHeight="1" x14ac:dyDescent="0.2">
      <c r="Q320" s="108"/>
      <c r="R320" s="108"/>
      <c r="S320" s="108"/>
      <c r="T320" s="108"/>
      <c r="U320" s="108"/>
      <c r="V320" s="108"/>
      <c r="W320" s="108"/>
      <c r="X320" s="108"/>
      <c r="Y320" s="108"/>
      <c r="Z320" s="108"/>
      <c r="AA320" s="108"/>
    </row>
    <row r="321" spans="17:27" ht="12.2" customHeight="1" x14ac:dyDescent="0.2">
      <c r="Q321" s="108"/>
      <c r="R321" s="108"/>
      <c r="S321" s="108"/>
      <c r="T321" s="108"/>
      <c r="U321" s="108"/>
      <c r="V321" s="108"/>
      <c r="W321" s="108"/>
      <c r="X321" s="108"/>
      <c r="Y321" s="108"/>
      <c r="Z321" s="108"/>
      <c r="AA321" s="108"/>
    </row>
    <row r="322" spans="17:27" ht="12.2" customHeight="1" x14ac:dyDescent="0.2">
      <c r="Q322" s="108"/>
      <c r="R322" s="108"/>
      <c r="S322" s="108"/>
      <c r="T322" s="108"/>
      <c r="U322" s="108"/>
      <c r="V322" s="108"/>
      <c r="W322" s="108"/>
      <c r="X322" s="108"/>
      <c r="Y322" s="108"/>
      <c r="Z322" s="108"/>
      <c r="AA322" s="108"/>
    </row>
    <row r="323" spans="17:27" ht="12.2" customHeight="1" x14ac:dyDescent="0.2">
      <c r="Q323" s="108"/>
      <c r="R323" s="108"/>
      <c r="S323" s="108"/>
      <c r="T323" s="108"/>
      <c r="U323" s="108"/>
      <c r="V323" s="108"/>
      <c r="W323" s="108"/>
      <c r="X323" s="108"/>
      <c r="Y323" s="108"/>
      <c r="Z323" s="108"/>
      <c r="AA323" s="108"/>
    </row>
    <row r="324" spans="17:27" ht="12.2" customHeight="1" x14ac:dyDescent="0.2">
      <c r="Q324" s="108"/>
      <c r="R324" s="108"/>
      <c r="S324" s="108"/>
      <c r="T324" s="108"/>
      <c r="U324" s="108"/>
      <c r="V324" s="108"/>
      <c r="W324" s="108"/>
      <c r="X324" s="108"/>
      <c r="Y324" s="108"/>
      <c r="Z324" s="108"/>
      <c r="AA324" s="108"/>
    </row>
    <row r="325" spans="17:27" ht="12.2" customHeight="1" x14ac:dyDescent="0.2">
      <c r="Q325" s="108"/>
      <c r="R325" s="108"/>
      <c r="S325" s="108"/>
      <c r="T325" s="108"/>
      <c r="U325" s="108"/>
      <c r="V325" s="108"/>
      <c r="W325" s="108"/>
      <c r="X325" s="108"/>
      <c r="Y325" s="108"/>
      <c r="Z325" s="108"/>
      <c r="AA325" s="108"/>
    </row>
    <row r="326" spans="17:27" ht="12.2" customHeight="1" x14ac:dyDescent="0.2">
      <c r="Q326" s="108"/>
      <c r="R326" s="108"/>
      <c r="S326" s="108"/>
      <c r="T326" s="108"/>
      <c r="U326" s="108"/>
      <c r="V326" s="108"/>
      <c r="W326" s="108"/>
      <c r="X326" s="108"/>
      <c r="Y326" s="108"/>
      <c r="Z326" s="108"/>
      <c r="AA326" s="108"/>
    </row>
    <row r="327" spans="17:27" ht="12.2" customHeight="1" x14ac:dyDescent="0.2">
      <c r="Q327" s="108"/>
      <c r="R327" s="108"/>
      <c r="S327" s="108"/>
      <c r="T327" s="108"/>
      <c r="U327" s="108"/>
      <c r="V327" s="108"/>
      <c r="W327" s="108"/>
      <c r="X327" s="108"/>
      <c r="Y327" s="108"/>
      <c r="Z327" s="108"/>
      <c r="AA327" s="108"/>
    </row>
    <row r="328" spans="17:27" ht="12.2" customHeight="1" x14ac:dyDescent="0.2">
      <c r="Q328" s="108"/>
      <c r="R328" s="108"/>
      <c r="S328" s="108"/>
      <c r="T328" s="108"/>
      <c r="U328" s="108"/>
      <c r="V328" s="108"/>
      <c r="W328" s="108"/>
      <c r="X328" s="108"/>
      <c r="Y328" s="108"/>
      <c r="Z328" s="108"/>
      <c r="AA328" s="108"/>
    </row>
    <row r="329" spans="17:27" ht="12.2" customHeight="1" x14ac:dyDescent="0.2">
      <c r="Q329" s="108"/>
      <c r="R329" s="108"/>
      <c r="S329" s="108"/>
      <c r="T329" s="108"/>
      <c r="U329" s="108"/>
      <c r="V329" s="108"/>
      <c r="W329" s="108"/>
      <c r="X329" s="108"/>
      <c r="Y329" s="108"/>
      <c r="Z329" s="108"/>
      <c r="AA329" s="108"/>
    </row>
    <row r="330" spans="17:27" ht="12.2" customHeight="1" x14ac:dyDescent="0.2">
      <c r="Q330" s="108"/>
      <c r="R330" s="108"/>
      <c r="S330" s="108"/>
      <c r="T330" s="108"/>
      <c r="U330" s="108"/>
      <c r="V330" s="108"/>
      <c r="W330" s="108"/>
      <c r="X330" s="108"/>
      <c r="Y330" s="108"/>
      <c r="Z330" s="108"/>
      <c r="AA330" s="108"/>
    </row>
    <row r="331" spans="17:27" ht="12.2" customHeight="1" x14ac:dyDescent="0.2">
      <c r="Q331" s="108"/>
      <c r="R331" s="108"/>
      <c r="S331" s="108"/>
      <c r="T331" s="108"/>
      <c r="U331" s="108"/>
      <c r="V331" s="108"/>
      <c r="W331" s="108"/>
      <c r="X331" s="108"/>
      <c r="Y331" s="108"/>
      <c r="Z331" s="108"/>
      <c r="AA331" s="108"/>
    </row>
    <row r="332" spans="17:27" ht="12.2" customHeight="1" x14ac:dyDescent="0.2">
      <c r="Q332" s="108"/>
      <c r="R332" s="108"/>
      <c r="S332" s="108"/>
      <c r="T332" s="108"/>
      <c r="U332" s="108"/>
      <c r="V332" s="108"/>
      <c r="W332" s="108"/>
      <c r="X332" s="108"/>
      <c r="Y332" s="108"/>
      <c r="Z332" s="108"/>
      <c r="AA332" s="108"/>
    </row>
    <row r="333" spans="17:27" ht="12.2" customHeight="1" x14ac:dyDescent="0.2">
      <c r="Q333" s="108"/>
      <c r="R333" s="108"/>
      <c r="S333" s="108"/>
      <c r="T333" s="108"/>
      <c r="U333" s="108"/>
      <c r="V333" s="108"/>
      <c r="W333" s="108"/>
      <c r="X333" s="108"/>
      <c r="Y333" s="108"/>
      <c r="Z333" s="108"/>
      <c r="AA333" s="108"/>
    </row>
    <row r="334" spans="17:27" ht="12.2" customHeight="1" x14ac:dyDescent="0.2">
      <c r="Q334" s="108"/>
      <c r="R334" s="108"/>
      <c r="S334" s="108"/>
      <c r="T334" s="108"/>
      <c r="U334" s="108"/>
      <c r="V334" s="108"/>
      <c r="W334" s="108"/>
      <c r="X334" s="108"/>
      <c r="Y334" s="108"/>
      <c r="Z334" s="108"/>
      <c r="AA334" s="108"/>
    </row>
    <row r="335" spans="17:27" ht="12.2" customHeight="1" x14ac:dyDescent="0.2">
      <c r="Q335" s="108"/>
      <c r="R335" s="108"/>
      <c r="S335" s="108"/>
      <c r="T335" s="108"/>
      <c r="U335" s="108"/>
      <c r="V335" s="108"/>
      <c r="W335" s="108"/>
      <c r="X335" s="108"/>
      <c r="Y335" s="108"/>
      <c r="Z335" s="108"/>
      <c r="AA335" s="108"/>
    </row>
    <row r="336" spans="17:27" ht="12.2" customHeight="1" x14ac:dyDescent="0.2">
      <c r="Q336" s="108"/>
      <c r="R336" s="108"/>
      <c r="S336" s="108"/>
      <c r="T336" s="108"/>
      <c r="U336" s="108"/>
      <c r="V336" s="108"/>
      <c r="W336" s="108"/>
      <c r="X336" s="108"/>
      <c r="Y336" s="108"/>
      <c r="Z336" s="108"/>
      <c r="AA336" s="108"/>
    </row>
    <row r="337" spans="17:27" ht="12.2" customHeight="1" x14ac:dyDescent="0.2">
      <c r="Q337" s="108"/>
      <c r="R337" s="108"/>
      <c r="S337" s="108"/>
      <c r="T337" s="108"/>
      <c r="U337" s="108"/>
      <c r="V337" s="108"/>
      <c r="W337" s="108"/>
      <c r="X337" s="108"/>
      <c r="Y337" s="108"/>
      <c r="Z337" s="108"/>
      <c r="AA337" s="108"/>
    </row>
    <row r="338" spans="17:27" ht="12.2" customHeight="1" x14ac:dyDescent="0.2">
      <c r="Q338" s="108"/>
      <c r="R338" s="108"/>
      <c r="S338" s="108"/>
      <c r="T338" s="108"/>
      <c r="U338" s="108"/>
      <c r="V338" s="108"/>
      <c r="W338" s="108"/>
      <c r="X338" s="108"/>
      <c r="Y338" s="108"/>
      <c r="Z338" s="108"/>
      <c r="AA338" s="108"/>
    </row>
    <row r="339" spans="17:27" ht="12.2" customHeight="1" x14ac:dyDescent="0.2">
      <c r="Q339" s="108"/>
      <c r="R339" s="108"/>
      <c r="S339" s="108"/>
      <c r="T339" s="108"/>
      <c r="U339" s="108"/>
      <c r="V339" s="108"/>
      <c r="W339" s="108"/>
      <c r="X339" s="108"/>
      <c r="Y339" s="108"/>
      <c r="Z339" s="108"/>
      <c r="AA339" s="108"/>
    </row>
    <row r="340" spans="17:27" ht="12.2" customHeight="1" x14ac:dyDescent="0.2">
      <c r="Q340" s="108"/>
      <c r="R340" s="108"/>
      <c r="S340" s="108"/>
      <c r="T340" s="108"/>
      <c r="U340" s="108"/>
      <c r="V340" s="108"/>
      <c r="W340" s="108"/>
      <c r="X340" s="108"/>
      <c r="Y340" s="108"/>
      <c r="Z340" s="108"/>
      <c r="AA340" s="108"/>
    </row>
    <row r="341" spans="17:27" ht="12.2" customHeight="1" x14ac:dyDescent="0.2">
      <c r="Q341" s="108"/>
      <c r="R341" s="108"/>
      <c r="S341" s="108"/>
      <c r="T341" s="108"/>
      <c r="U341" s="108"/>
      <c r="V341" s="108"/>
      <c r="W341" s="108"/>
      <c r="X341" s="108"/>
      <c r="Y341" s="108"/>
      <c r="Z341" s="108"/>
      <c r="AA341" s="108"/>
    </row>
    <row r="342" spans="17:27" ht="12.2" customHeight="1" x14ac:dyDescent="0.2">
      <c r="Q342" s="108"/>
      <c r="R342" s="108"/>
      <c r="S342" s="108"/>
      <c r="T342" s="108"/>
      <c r="U342" s="108"/>
      <c r="V342" s="108"/>
      <c r="W342" s="108"/>
      <c r="X342" s="108"/>
      <c r="Y342" s="108"/>
      <c r="Z342" s="108"/>
      <c r="AA342" s="108"/>
    </row>
    <row r="343" spans="17:27" ht="12.2" customHeight="1" x14ac:dyDescent="0.2">
      <c r="Q343" s="108"/>
      <c r="R343" s="108"/>
      <c r="S343" s="108"/>
      <c r="T343" s="108"/>
      <c r="U343" s="108"/>
      <c r="V343" s="108"/>
      <c r="W343" s="108"/>
      <c r="X343" s="108"/>
      <c r="Y343" s="108"/>
      <c r="Z343" s="108"/>
      <c r="AA343" s="108"/>
    </row>
    <row r="344" spans="17:27" ht="12.2" customHeight="1" x14ac:dyDescent="0.2">
      <c r="Q344" s="108"/>
      <c r="R344" s="108"/>
      <c r="S344" s="108"/>
      <c r="T344" s="108"/>
      <c r="U344" s="108"/>
      <c r="V344" s="108"/>
      <c r="W344" s="108"/>
      <c r="X344" s="108"/>
      <c r="Y344" s="108"/>
      <c r="Z344" s="108"/>
      <c r="AA344" s="108"/>
    </row>
    <row r="345" spans="17:27" ht="12.2" customHeight="1" x14ac:dyDescent="0.2">
      <c r="Q345" s="108"/>
      <c r="R345" s="108"/>
      <c r="S345" s="108"/>
      <c r="T345" s="108"/>
      <c r="U345" s="108"/>
      <c r="V345" s="108"/>
      <c r="W345" s="108"/>
      <c r="X345" s="108"/>
      <c r="Y345" s="108"/>
      <c r="Z345" s="108"/>
      <c r="AA345" s="108"/>
    </row>
    <row r="346" spans="17:27" ht="12.2" customHeight="1" x14ac:dyDescent="0.2">
      <c r="Q346" s="108"/>
      <c r="R346" s="108"/>
      <c r="S346" s="108"/>
      <c r="T346" s="108"/>
      <c r="U346" s="108"/>
      <c r="V346" s="108"/>
      <c r="W346" s="108"/>
      <c r="X346" s="108"/>
      <c r="Y346" s="108"/>
      <c r="Z346" s="108"/>
      <c r="AA346" s="108"/>
    </row>
    <row r="347" spans="17:27" ht="12.2" customHeight="1" x14ac:dyDescent="0.2">
      <c r="Q347" s="108"/>
      <c r="R347" s="108"/>
      <c r="S347" s="108"/>
      <c r="T347" s="108"/>
      <c r="U347" s="108"/>
      <c r="V347" s="108"/>
      <c r="W347" s="108"/>
      <c r="X347" s="108"/>
      <c r="Y347" s="108"/>
      <c r="Z347" s="108"/>
      <c r="AA347" s="108"/>
    </row>
    <row r="348" spans="17:27" ht="12.2" customHeight="1" x14ac:dyDescent="0.2">
      <c r="Q348" s="108"/>
      <c r="R348" s="108"/>
      <c r="S348" s="108"/>
      <c r="T348" s="108"/>
      <c r="U348" s="108"/>
      <c r="V348" s="108"/>
      <c r="W348" s="108"/>
      <c r="X348" s="108"/>
      <c r="Y348" s="108"/>
      <c r="Z348" s="108"/>
      <c r="AA348" s="108"/>
    </row>
    <row r="349" spans="17:27" ht="12.2" customHeight="1" x14ac:dyDescent="0.2">
      <c r="Q349" s="108"/>
      <c r="R349" s="108"/>
      <c r="S349" s="108"/>
      <c r="T349" s="108"/>
      <c r="U349" s="108"/>
      <c r="V349" s="108"/>
      <c r="W349" s="108"/>
      <c r="X349" s="108"/>
      <c r="Y349" s="108"/>
      <c r="Z349" s="108"/>
      <c r="AA349" s="108"/>
    </row>
    <row r="350" spans="17:27" ht="12.2" customHeight="1" x14ac:dyDescent="0.2">
      <c r="Q350" s="108"/>
      <c r="R350" s="108"/>
      <c r="S350" s="108"/>
      <c r="T350" s="108"/>
      <c r="U350" s="108"/>
      <c r="V350" s="108"/>
      <c r="W350" s="108"/>
      <c r="X350" s="108"/>
      <c r="Y350" s="108"/>
      <c r="Z350" s="108"/>
      <c r="AA350" s="108"/>
    </row>
    <row r="351" spans="17:27" ht="12.2" customHeight="1" x14ac:dyDescent="0.2">
      <c r="Q351" s="108"/>
      <c r="R351" s="108"/>
      <c r="S351" s="108"/>
      <c r="T351" s="108"/>
      <c r="U351" s="108"/>
      <c r="V351" s="108"/>
      <c r="W351" s="108"/>
      <c r="X351" s="108"/>
      <c r="Y351" s="108"/>
      <c r="Z351" s="108"/>
      <c r="AA351" s="108"/>
    </row>
    <row r="352" spans="17:27" ht="12.2" customHeight="1" x14ac:dyDescent="0.2">
      <c r="Q352" s="108"/>
      <c r="R352" s="108"/>
      <c r="S352" s="108"/>
      <c r="T352" s="108"/>
      <c r="U352" s="108"/>
      <c r="V352" s="108"/>
      <c r="W352" s="108"/>
      <c r="X352" s="108"/>
      <c r="Y352" s="108"/>
      <c r="Z352" s="108"/>
      <c r="AA352" s="108"/>
    </row>
    <row r="353" spans="17:27" ht="12.2" customHeight="1" x14ac:dyDescent="0.2">
      <c r="Q353" s="108"/>
      <c r="R353" s="108"/>
      <c r="S353" s="108"/>
      <c r="T353" s="108"/>
      <c r="U353" s="108"/>
      <c r="V353" s="108"/>
      <c r="W353" s="108"/>
      <c r="X353" s="108"/>
      <c r="Y353" s="108"/>
      <c r="Z353" s="108"/>
      <c r="AA353" s="108"/>
    </row>
    <row r="354" spans="17:27" ht="12.2" customHeight="1" x14ac:dyDescent="0.2">
      <c r="Q354" s="108"/>
      <c r="R354" s="108"/>
      <c r="S354" s="108"/>
      <c r="T354" s="108"/>
      <c r="U354" s="108"/>
      <c r="V354" s="108"/>
      <c r="W354" s="108"/>
      <c r="X354" s="108"/>
      <c r="Y354" s="108"/>
      <c r="Z354" s="108"/>
      <c r="AA354" s="108"/>
    </row>
    <row r="355" spans="17:27" ht="12.2" customHeight="1" x14ac:dyDescent="0.2">
      <c r="Q355" s="108"/>
      <c r="R355" s="108"/>
      <c r="S355" s="108"/>
      <c r="T355" s="108"/>
      <c r="U355" s="108"/>
      <c r="V355" s="108"/>
      <c r="W355" s="108"/>
      <c r="X355" s="108"/>
      <c r="Y355" s="108"/>
      <c r="Z355" s="108"/>
      <c r="AA355" s="108"/>
    </row>
    <row r="356" spans="17:27" ht="12.2" customHeight="1" x14ac:dyDescent="0.2">
      <c r="Q356" s="108"/>
      <c r="R356" s="108"/>
      <c r="S356" s="108"/>
      <c r="T356" s="108"/>
      <c r="U356" s="108"/>
      <c r="V356" s="108"/>
      <c r="W356" s="108"/>
      <c r="X356" s="108"/>
      <c r="Y356" s="108"/>
      <c r="Z356" s="108"/>
      <c r="AA356" s="108"/>
    </row>
    <row r="357" spans="17:27" ht="12.2" customHeight="1" x14ac:dyDescent="0.2">
      <c r="Q357" s="108"/>
      <c r="R357" s="108"/>
      <c r="S357" s="108"/>
      <c r="T357" s="108"/>
      <c r="U357" s="108"/>
      <c r="V357" s="108"/>
      <c r="W357" s="108"/>
      <c r="X357" s="108"/>
      <c r="Y357" s="108"/>
      <c r="Z357" s="108"/>
      <c r="AA357" s="108"/>
    </row>
    <row r="358" spans="17:27" ht="12.2" customHeight="1" x14ac:dyDescent="0.2">
      <c r="Q358" s="108"/>
      <c r="R358" s="108"/>
      <c r="S358" s="108"/>
      <c r="T358" s="108"/>
      <c r="U358" s="108"/>
      <c r="V358" s="108"/>
      <c r="W358" s="108"/>
      <c r="X358" s="108"/>
      <c r="Y358" s="108"/>
      <c r="Z358" s="108"/>
      <c r="AA358" s="108"/>
    </row>
    <row r="359" spans="17:27" ht="12.2" customHeight="1" x14ac:dyDescent="0.2">
      <c r="Q359" s="108"/>
      <c r="R359" s="108"/>
      <c r="S359" s="108"/>
      <c r="T359" s="108"/>
      <c r="U359" s="108"/>
      <c r="V359" s="108"/>
      <c r="W359" s="108"/>
      <c r="X359" s="108"/>
      <c r="Y359" s="108"/>
      <c r="Z359" s="108"/>
      <c r="AA359" s="108"/>
    </row>
    <row r="360" spans="17:27" ht="12.2" customHeight="1" x14ac:dyDescent="0.2">
      <c r="Q360" s="108"/>
      <c r="R360" s="108"/>
      <c r="S360" s="108"/>
      <c r="T360" s="108"/>
      <c r="U360" s="108"/>
      <c r="V360" s="108"/>
      <c r="W360" s="108"/>
      <c r="X360" s="108"/>
      <c r="Y360" s="108"/>
      <c r="Z360" s="108"/>
      <c r="AA360" s="108"/>
    </row>
    <row r="361" spans="17:27" ht="12.2" customHeight="1" x14ac:dyDescent="0.2">
      <c r="Q361" s="108"/>
      <c r="R361" s="108"/>
      <c r="S361" s="108"/>
      <c r="T361" s="108"/>
      <c r="U361" s="108"/>
      <c r="V361" s="108"/>
      <c r="W361" s="108"/>
      <c r="X361" s="108"/>
      <c r="Y361" s="108"/>
      <c r="Z361" s="108"/>
      <c r="AA361" s="108"/>
    </row>
    <row r="362" spans="17:27" ht="12.2" customHeight="1" x14ac:dyDescent="0.2">
      <c r="Q362" s="108"/>
      <c r="R362" s="108"/>
      <c r="S362" s="108"/>
      <c r="T362" s="108"/>
      <c r="U362" s="108"/>
      <c r="V362" s="108"/>
      <c r="W362" s="108"/>
      <c r="X362" s="108"/>
      <c r="Y362" s="108"/>
      <c r="Z362" s="108"/>
      <c r="AA362" s="108"/>
    </row>
    <row r="363" spans="17:27" ht="12.2" customHeight="1" x14ac:dyDescent="0.2">
      <c r="Q363" s="108"/>
      <c r="R363" s="108"/>
      <c r="S363" s="108"/>
      <c r="T363" s="108"/>
      <c r="U363" s="108"/>
      <c r="V363" s="108"/>
      <c r="W363" s="108"/>
      <c r="X363" s="108"/>
      <c r="Y363" s="108"/>
      <c r="Z363" s="108"/>
      <c r="AA363" s="108"/>
    </row>
    <row r="364" spans="17:27" ht="12.2" customHeight="1" x14ac:dyDescent="0.2">
      <c r="Q364" s="108"/>
      <c r="R364" s="108"/>
      <c r="S364" s="108"/>
      <c r="T364" s="108"/>
      <c r="U364" s="108"/>
      <c r="V364" s="108"/>
      <c r="W364" s="108"/>
      <c r="X364" s="108"/>
      <c r="Y364" s="108"/>
      <c r="Z364" s="108"/>
      <c r="AA364" s="108"/>
    </row>
    <row r="365" spans="17:27" ht="12.2" customHeight="1" x14ac:dyDescent="0.2">
      <c r="Q365" s="108"/>
      <c r="R365" s="108"/>
      <c r="S365" s="108"/>
      <c r="T365" s="108"/>
      <c r="U365" s="108"/>
      <c r="V365" s="108"/>
      <c r="W365" s="108"/>
      <c r="X365" s="108"/>
      <c r="Y365" s="108"/>
      <c r="Z365" s="108"/>
      <c r="AA365" s="108"/>
    </row>
    <row r="366" spans="17:27" ht="12.2" customHeight="1" x14ac:dyDescent="0.2">
      <c r="Q366" s="108"/>
      <c r="R366" s="108"/>
      <c r="S366" s="108"/>
      <c r="T366" s="108"/>
      <c r="U366" s="108"/>
      <c r="V366" s="108"/>
      <c r="W366" s="108"/>
      <c r="X366" s="108"/>
      <c r="Y366" s="108"/>
      <c r="Z366" s="108"/>
      <c r="AA366" s="108"/>
    </row>
    <row r="367" spans="17:27" ht="12.2" customHeight="1" x14ac:dyDescent="0.2">
      <c r="Q367" s="108"/>
      <c r="R367" s="108"/>
      <c r="S367" s="108"/>
      <c r="T367" s="108"/>
      <c r="U367" s="108"/>
      <c r="V367" s="108"/>
      <c r="W367" s="108"/>
      <c r="X367" s="108"/>
      <c r="Y367" s="108"/>
      <c r="Z367" s="108"/>
      <c r="AA367" s="108"/>
    </row>
    <row r="368" spans="17:27" ht="12.2" customHeight="1" x14ac:dyDescent="0.2">
      <c r="Q368" s="108"/>
      <c r="R368" s="108"/>
      <c r="S368" s="108"/>
      <c r="T368" s="108"/>
      <c r="U368" s="108"/>
      <c r="V368" s="108"/>
      <c r="W368" s="108"/>
      <c r="X368" s="108"/>
      <c r="Y368" s="108"/>
      <c r="Z368" s="108"/>
      <c r="AA368" s="108"/>
    </row>
    <row r="369" spans="17:27" ht="12.2" customHeight="1" x14ac:dyDescent="0.2">
      <c r="Q369" s="108"/>
      <c r="R369" s="108"/>
      <c r="S369" s="108"/>
      <c r="T369" s="108"/>
      <c r="U369" s="108"/>
      <c r="V369" s="108"/>
      <c r="W369" s="108"/>
      <c r="X369" s="108"/>
      <c r="Y369" s="108"/>
      <c r="Z369" s="108"/>
      <c r="AA369" s="108"/>
    </row>
    <row r="370" spans="17:27" ht="12.2" customHeight="1" x14ac:dyDescent="0.2">
      <c r="Q370" s="108"/>
      <c r="R370" s="108"/>
      <c r="S370" s="108"/>
      <c r="T370" s="108"/>
      <c r="U370" s="108"/>
      <c r="V370" s="108"/>
      <c r="W370" s="108"/>
      <c r="X370" s="108"/>
      <c r="Y370" s="108"/>
      <c r="Z370" s="108"/>
      <c r="AA370" s="108"/>
    </row>
    <row r="371" spans="17:27" ht="12.2" customHeight="1" x14ac:dyDescent="0.2">
      <c r="Q371" s="108"/>
      <c r="R371" s="108"/>
      <c r="S371" s="108"/>
      <c r="T371" s="108"/>
      <c r="U371" s="108"/>
      <c r="V371" s="108"/>
      <c r="W371" s="108"/>
      <c r="X371" s="108"/>
      <c r="Y371" s="108"/>
      <c r="Z371" s="108"/>
      <c r="AA371" s="108"/>
    </row>
    <row r="372" spans="17:27" ht="12.2" customHeight="1" x14ac:dyDescent="0.2">
      <c r="Q372" s="108"/>
      <c r="R372" s="108"/>
      <c r="S372" s="108"/>
      <c r="T372" s="108"/>
      <c r="U372" s="108"/>
      <c r="V372" s="108"/>
      <c r="W372" s="108"/>
      <c r="X372" s="108"/>
      <c r="Y372" s="108"/>
      <c r="Z372" s="108"/>
      <c r="AA372" s="108"/>
    </row>
    <row r="373" spans="17:27" ht="12.2" customHeight="1" x14ac:dyDescent="0.2">
      <c r="Q373" s="108"/>
      <c r="R373" s="108"/>
      <c r="S373" s="108"/>
      <c r="T373" s="108"/>
      <c r="U373" s="108"/>
      <c r="V373" s="108"/>
      <c r="W373" s="108"/>
      <c r="X373" s="108"/>
      <c r="Y373" s="108"/>
      <c r="Z373" s="108"/>
      <c r="AA373" s="108"/>
    </row>
    <row r="374" spans="17:27" ht="12.2" customHeight="1" x14ac:dyDescent="0.2">
      <c r="Q374" s="108"/>
      <c r="R374" s="108"/>
      <c r="S374" s="108"/>
      <c r="T374" s="108"/>
      <c r="U374" s="108"/>
      <c r="V374" s="108"/>
      <c r="W374" s="108"/>
      <c r="X374" s="108"/>
      <c r="Y374" s="108"/>
      <c r="Z374" s="108"/>
      <c r="AA374" s="108"/>
    </row>
    <row r="375" spans="17:27" ht="12.2" customHeight="1" x14ac:dyDescent="0.2">
      <c r="Q375" s="108"/>
      <c r="R375" s="108"/>
      <c r="S375" s="108"/>
      <c r="T375" s="108"/>
      <c r="U375" s="108"/>
      <c r="V375" s="108"/>
      <c r="W375" s="108"/>
      <c r="X375" s="108"/>
      <c r="Y375" s="108"/>
      <c r="Z375" s="108"/>
      <c r="AA375" s="108"/>
    </row>
    <row r="376" spans="17:27" ht="12.2" customHeight="1" x14ac:dyDescent="0.2">
      <c r="Q376" s="108"/>
      <c r="R376" s="108"/>
      <c r="S376" s="108"/>
      <c r="T376" s="108"/>
      <c r="U376" s="108"/>
      <c r="V376" s="108"/>
      <c r="W376" s="108"/>
      <c r="X376" s="108"/>
      <c r="Y376" s="108"/>
      <c r="Z376" s="108"/>
      <c r="AA376" s="108"/>
    </row>
    <row r="377" spans="17:27" ht="12.2" customHeight="1" x14ac:dyDescent="0.2">
      <c r="Q377" s="108"/>
      <c r="R377" s="108"/>
      <c r="S377" s="108"/>
      <c r="T377" s="108"/>
      <c r="U377" s="108"/>
      <c r="V377" s="108"/>
      <c r="W377" s="108"/>
      <c r="X377" s="108"/>
      <c r="Y377" s="108"/>
      <c r="Z377" s="108"/>
      <c r="AA377" s="108"/>
    </row>
    <row r="378" spans="17:27" ht="12.2" customHeight="1" x14ac:dyDescent="0.2">
      <c r="Q378" s="108"/>
      <c r="R378" s="108"/>
      <c r="S378" s="108"/>
      <c r="T378" s="108"/>
      <c r="U378" s="108"/>
      <c r="V378" s="108"/>
      <c r="W378" s="108"/>
      <c r="X378" s="108"/>
      <c r="Y378" s="108"/>
      <c r="Z378" s="108"/>
      <c r="AA378" s="108"/>
    </row>
    <row r="379" spans="17:27" ht="12.2" customHeight="1" x14ac:dyDescent="0.2">
      <c r="Q379" s="108"/>
      <c r="R379" s="108"/>
      <c r="S379" s="108"/>
      <c r="T379" s="108"/>
      <c r="U379" s="108"/>
      <c r="V379" s="108"/>
      <c r="W379" s="108"/>
      <c r="X379" s="108"/>
      <c r="Y379" s="108"/>
      <c r="Z379" s="108"/>
      <c r="AA379" s="108"/>
    </row>
    <row r="380" spans="17:27" ht="12.2" customHeight="1" x14ac:dyDescent="0.2">
      <c r="Q380" s="108"/>
      <c r="R380" s="108"/>
      <c r="S380" s="108"/>
      <c r="T380" s="108"/>
      <c r="U380" s="108"/>
      <c r="V380" s="108"/>
      <c r="W380" s="108"/>
      <c r="X380" s="108"/>
      <c r="Y380" s="108"/>
      <c r="Z380" s="108"/>
      <c r="AA380" s="108"/>
    </row>
    <row r="381" spans="17:27" ht="12.2" customHeight="1" x14ac:dyDescent="0.2">
      <c r="Q381" s="108"/>
      <c r="R381" s="108"/>
      <c r="S381" s="108"/>
      <c r="T381" s="108"/>
      <c r="U381" s="108"/>
      <c r="V381" s="108"/>
      <c r="W381" s="108"/>
      <c r="X381" s="108"/>
      <c r="Y381" s="108"/>
      <c r="Z381" s="108"/>
      <c r="AA381" s="108"/>
    </row>
    <row r="382" spans="17:27" ht="12.2" customHeight="1" x14ac:dyDescent="0.2">
      <c r="Q382" s="108"/>
      <c r="R382" s="108"/>
      <c r="S382" s="108"/>
      <c r="T382" s="108"/>
      <c r="U382" s="108"/>
      <c r="V382" s="108"/>
      <c r="W382" s="108"/>
      <c r="X382" s="108"/>
      <c r="Y382" s="108"/>
      <c r="Z382" s="108"/>
      <c r="AA382" s="108"/>
    </row>
    <row r="383" spans="17:27" ht="12.2" customHeight="1" x14ac:dyDescent="0.2">
      <c r="Q383" s="108"/>
      <c r="R383" s="108"/>
      <c r="S383" s="108"/>
      <c r="T383" s="108"/>
      <c r="U383" s="108"/>
      <c r="V383" s="108"/>
      <c r="W383" s="108"/>
      <c r="X383" s="108"/>
      <c r="Y383" s="108"/>
      <c r="Z383" s="108"/>
      <c r="AA383" s="108"/>
    </row>
    <row r="384" spans="17:27" ht="12.2" customHeight="1" x14ac:dyDescent="0.2">
      <c r="Q384" s="108"/>
      <c r="R384" s="108"/>
      <c r="S384" s="108"/>
      <c r="T384" s="108"/>
      <c r="U384" s="108"/>
      <c r="V384" s="108"/>
      <c r="W384" s="108"/>
      <c r="X384" s="108"/>
      <c r="Y384" s="108"/>
      <c r="Z384" s="108"/>
      <c r="AA384" s="108"/>
    </row>
    <row r="385" spans="17:27" ht="12.2" customHeight="1" x14ac:dyDescent="0.2">
      <c r="Q385" s="108"/>
      <c r="R385" s="108"/>
      <c r="S385" s="108"/>
      <c r="T385" s="108"/>
      <c r="U385" s="108"/>
      <c r="V385" s="108"/>
      <c r="W385" s="108"/>
      <c r="X385" s="108"/>
      <c r="Y385" s="108"/>
      <c r="Z385" s="108"/>
      <c r="AA385" s="108"/>
    </row>
    <row r="386" spans="17:27" ht="12.2" customHeight="1" x14ac:dyDescent="0.2">
      <c r="Q386" s="108"/>
      <c r="R386" s="108"/>
      <c r="S386" s="108"/>
      <c r="T386" s="108"/>
      <c r="U386" s="108"/>
      <c r="V386" s="108"/>
      <c r="W386" s="108"/>
      <c r="X386" s="108"/>
      <c r="Y386" s="108"/>
      <c r="Z386" s="108"/>
      <c r="AA386" s="108"/>
    </row>
    <row r="387" spans="17:27" ht="12.2" customHeight="1" x14ac:dyDescent="0.2">
      <c r="Q387" s="108"/>
      <c r="R387" s="108"/>
      <c r="S387" s="108"/>
      <c r="T387" s="108"/>
      <c r="U387" s="108"/>
      <c r="V387" s="108"/>
      <c r="W387" s="108"/>
      <c r="X387" s="108"/>
      <c r="Y387" s="108"/>
      <c r="Z387" s="108"/>
      <c r="AA387" s="108"/>
    </row>
    <row r="388" spans="17:27" ht="12.2" customHeight="1" x14ac:dyDescent="0.2">
      <c r="Q388" s="108"/>
      <c r="R388" s="108"/>
      <c r="S388" s="108"/>
      <c r="T388" s="108"/>
      <c r="U388" s="108"/>
      <c r="V388" s="108"/>
      <c r="W388" s="108"/>
      <c r="X388" s="108"/>
      <c r="Y388" s="108"/>
      <c r="Z388" s="108"/>
      <c r="AA388" s="108"/>
    </row>
    <row r="389" spans="17:27" ht="12.2" customHeight="1" x14ac:dyDescent="0.2">
      <c r="Q389" s="108"/>
      <c r="R389" s="108"/>
      <c r="S389" s="108"/>
      <c r="T389" s="108"/>
      <c r="U389" s="108"/>
      <c r="V389" s="108"/>
      <c r="W389" s="108"/>
      <c r="X389" s="108"/>
      <c r="Y389" s="108"/>
      <c r="Z389" s="108"/>
      <c r="AA389" s="108"/>
    </row>
    <row r="390" spans="17:27" ht="12.2" customHeight="1" x14ac:dyDescent="0.2">
      <c r="Q390" s="108"/>
      <c r="R390" s="108"/>
      <c r="S390" s="108"/>
      <c r="T390" s="108"/>
      <c r="U390" s="108"/>
      <c r="V390" s="108"/>
      <c r="W390" s="108"/>
      <c r="X390" s="108"/>
      <c r="Y390" s="108"/>
      <c r="Z390" s="108"/>
      <c r="AA390" s="108"/>
    </row>
    <row r="391" spans="17:27" ht="12.2" customHeight="1" x14ac:dyDescent="0.2">
      <c r="Q391" s="108"/>
      <c r="R391" s="108"/>
      <c r="S391" s="108"/>
      <c r="T391" s="108"/>
      <c r="U391" s="108"/>
      <c r="V391" s="108"/>
      <c r="W391" s="108"/>
      <c r="X391" s="108"/>
      <c r="Y391" s="108"/>
      <c r="Z391" s="108"/>
      <c r="AA391" s="108"/>
    </row>
    <row r="392" spans="17:27" ht="12.2" customHeight="1" x14ac:dyDescent="0.2">
      <c r="Q392" s="108"/>
      <c r="R392" s="108"/>
      <c r="S392" s="108"/>
      <c r="T392" s="108"/>
      <c r="U392" s="108"/>
      <c r="V392" s="108"/>
      <c r="W392" s="108"/>
      <c r="X392" s="108"/>
      <c r="Y392" s="108"/>
      <c r="Z392" s="108"/>
      <c r="AA392" s="108"/>
    </row>
    <row r="393" spans="17:27" ht="12.2" customHeight="1" x14ac:dyDescent="0.2">
      <c r="Q393" s="108"/>
      <c r="R393" s="108"/>
      <c r="S393" s="108"/>
      <c r="T393" s="108"/>
      <c r="U393" s="108"/>
      <c r="V393" s="108"/>
      <c r="W393" s="108"/>
      <c r="X393" s="108"/>
      <c r="Y393" s="108"/>
      <c r="Z393" s="108"/>
      <c r="AA393" s="108"/>
    </row>
    <row r="394" spans="17:27" ht="12.2" customHeight="1" x14ac:dyDescent="0.2">
      <c r="Q394" s="108"/>
      <c r="R394" s="108"/>
      <c r="S394" s="108"/>
      <c r="T394" s="108"/>
      <c r="U394" s="108"/>
      <c r="V394" s="108"/>
      <c r="W394" s="108"/>
      <c r="X394" s="108"/>
      <c r="Y394" s="108"/>
      <c r="Z394" s="108"/>
      <c r="AA394" s="108"/>
    </row>
    <row r="395" spans="17:27" ht="12.2" customHeight="1" x14ac:dyDescent="0.2">
      <c r="Q395" s="108"/>
      <c r="R395" s="108"/>
      <c r="S395" s="108"/>
      <c r="T395" s="108"/>
      <c r="U395" s="108"/>
      <c r="V395" s="108"/>
      <c r="W395" s="108"/>
      <c r="X395" s="108"/>
      <c r="Y395" s="108"/>
      <c r="Z395" s="108"/>
      <c r="AA395" s="108"/>
    </row>
    <row r="396" spans="17:27" ht="12.2" customHeight="1" x14ac:dyDescent="0.2">
      <c r="Q396" s="108"/>
      <c r="R396" s="108"/>
      <c r="S396" s="108"/>
      <c r="T396" s="108"/>
      <c r="U396" s="108"/>
      <c r="V396" s="108"/>
      <c r="W396" s="108"/>
      <c r="X396" s="108"/>
      <c r="Y396" s="108"/>
      <c r="Z396" s="108"/>
      <c r="AA396" s="108"/>
    </row>
    <row r="397" spans="17:27" ht="12.2" customHeight="1" x14ac:dyDescent="0.2">
      <c r="Q397" s="108"/>
      <c r="R397" s="108"/>
      <c r="S397" s="108"/>
      <c r="T397" s="108"/>
      <c r="U397" s="108"/>
      <c r="V397" s="108"/>
      <c r="W397" s="108"/>
      <c r="X397" s="108"/>
      <c r="Y397" s="108"/>
      <c r="Z397" s="108"/>
      <c r="AA397" s="108"/>
    </row>
    <row r="398" spans="17:27" ht="12.2" customHeight="1" x14ac:dyDescent="0.2">
      <c r="Q398" s="108"/>
      <c r="R398" s="108"/>
      <c r="S398" s="108"/>
      <c r="T398" s="108"/>
      <c r="U398" s="108"/>
      <c r="V398" s="108"/>
      <c r="W398" s="108"/>
      <c r="X398" s="108"/>
      <c r="Y398" s="108"/>
      <c r="Z398" s="108"/>
      <c r="AA398" s="108"/>
    </row>
    <row r="399" spans="17:27" ht="12.2" customHeight="1" x14ac:dyDescent="0.2">
      <c r="Q399" s="108"/>
      <c r="R399" s="108"/>
      <c r="S399" s="108"/>
      <c r="T399" s="108"/>
      <c r="U399" s="108"/>
      <c r="V399" s="108"/>
      <c r="W399" s="108"/>
      <c r="X399" s="108"/>
      <c r="Y399" s="108"/>
      <c r="Z399" s="108"/>
      <c r="AA399" s="108"/>
    </row>
    <row r="400" spans="17:27" ht="12.2" customHeight="1" x14ac:dyDescent="0.2">
      <c r="Q400" s="108"/>
      <c r="R400" s="108"/>
      <c r="S400" s="108"/>
      <c r="T400" s="108"/>
      <c r="U400" s="108"/>
      <c r="V400" s="108"/>
      <c r="W400" s="108"/>
      <c r="X400" s="108"/>
      <c r="Y400" s="108"/>
      <c r="Z400" s="108"/>
      <c r="AA400" s="108"/>
    </row>
    <row r="401" spans="17:27" ht="12.2" customHeight="1" x14ac:dyDescent="0.2">
      <c r="Q401" s="108"/>
      <c r="R401" s="108"/>
      <c r="S401" s="108"/>
      <c r="T401" s="108"/>
      <c r="U401" s="108"/>
      <c r="V401" s="108"/>
      <c r="W401" s="108"/>
      <c r="X401" s="108"/>
      <c r="Y401" s="108"/>
      <c r="Z401" s="108"/>
      <c r="AA401" s="108"/>
    </row>
    <row r="402" spans="17:27" ht="12.2" customHeight="1" x14ac:dyDescent="0.2">
      <c r="Q402" s="108"/>
      <c r="R402" s="108"/>
      <c r="S402" s="108"/>
      <c r="T402" s="108"/>
      <c r="U402" s="108"/>
      <c r="V402" s="108"/>
      <c r="W402" s="108"/>
      <c r="X402" s="108"/>
      <c r="Y402" s="108"/>
      <c r="Z402" s="108"/>
      <c r="AA402" s="108"/>
    </row>
    <row r="403" spans="17:27" ht="12.2" customHeight="1" x14ac:dyDescent="0.2">
      <c r="Q403" s="108"/>
      <c r="R403" s="108"/>
      <c r="S403" s="108"/>
      <c r="T403" s="108"/>
      <c r="U403" s="108"/>
      <c r="V403" s="108"/>
      <c r="W403" s="108"/>
      <c r="X403" s="108"/>
      <c r="Y403" s="108"/>
      <c r="Z403" s="108"/>
      <c r="AA403" s="108"/>
    </row>
    <row r="404" spans="17:27" ht="12.2" customHeight="1" x14ac:dyDescent="0.2">
      <c r="Q404" s="108"/>
      <c r="R404" s="108"/>
      <c r="S404" s="108"/>
      <c r="T404" s="108"/>
      <c r="U404" s="108"/>
      <c r="V404" s="108"/>
      <c r="W404" s="108"/>
      <c r="X404" s="108"/>
      <c r="Y404" s="108"/>
      <c r="Z404" s="108"/>
      <c r="AA404" s="108"/>
    </row>
    <row r="405" spans="17:27" ht="12.2" customHeight="1" x14ac:dyDescent="0.2">
      <c r="Q405" s="108"/>
      <c r="R405" s="108"/>
      <c r="S405" s="108"/>
      <c r="T405" s="108"/>
      <c r="U405" s="108"/>
      <c r="V405" s="108"/>
      <c r="W405" s="108"/>
      <c r="X405" s="108"/>
      <c r="Y405" s="108"/>
      <c r="Z405" s="108"/>
      <c r="AA405" s="108"/>
    </row>
    <row r="406" spans="17:27" ht="12.2" customHeight="1" x14ac:dyDescent="0.2">
      <c r="Q406" s="108"/>
      <c r="R406" s="108"/>
      <c r="S406" s="108"/>
      <c r="T406" s="108"/>
      <c r="U406" s="108"/>
      <c r="V406" s="108"/>
      <c r="W406" s="108"/>
      <c r="X406" s="108"/>
      <c r="Y406" s="108"/>
      <c r="Z406" s="108"/>
      <c r="AA406" s="108"/>
    </row>
    <row r="407" spans="17:27" ht="12.2" customHeight="1" x14ac:dyDescent="0.2">
      <c r="Q407" s="108"/>
      <c r="R407" s="108"/>
      <c r="S407" s="108"/>
      <c r="T407" s="108"/>
      <c r="U407" s="108"/>
      <c r="V407" s="108"/>
      <c r="W407" s="108"/>
      <c r="X407" s="108"/>
      <c r="Y407" s="108"/>
      <c r="Z407" s="108"/>
      <c r="AA407" s="108"/>
    </row>
    <row r="408" spans="17:27" ht="12.2" customHeight="1" x14ac:dyDescent="0.2">
      <c r="Q408" s="108"/>
      <c r="R408" s="108"/>
      <c r="S408" s="108"/>
      <c r="T408" s="108"/>
      <c r="U408" s="108"/>
      <c r="V408" s="108"/>
      <c r="W408" s="108"/>
      <c r="X408" s="108"/>
      <c r="Y408" s="108"/>
      <c r="Z408" s="108"/>
      <c r="AA408" s="108"/>
    </row>
    <row r="409" spans="17:27" ht="12.2" customHeight="1" x14ac:dyDescent="0.2">
      <c r="Q409" s="108"/>
      <c r="R409" s="108"/>
      <c r="S409" s="108"/>
      <c r="T409" s="108"/>
      <c r="U409" s="108"/>
      <c r="V409" s="108"/>
      <c r="W409" s="108"/>
      <c r="X409" s="108"/>
      <c r="Y409" s="108"/>
      <c r="Z409" s="108"/>
      <c r="AA409" s="108"/>
    </row>
    <row r="410" spans="17:27" ht="12.2" customHeight="1" x14ac:dyDescent="0.2">
      <c r="Q410" s="108"/>
      <c r="R410" s="108"/>
      <c r="S410" s="108"/>
      <c r="T410" s="108"/>
      <c r="U410" s="108"/>
      <c r="V410" s="108"/>
      <c r="W410" s="108"/>
      <c r="X410" s="108"/>
      <c r="Y410" s="108"/>
      <c r="Z410" s="108"/>
      <c r="AA410" s="108"/>
    </row>
    <row r="411" spans="17:27" ht="12.2" customHeight="1" x14ac:dyDescent="0.2">
      <c r="Q411" s="108"/>
      <c r="R411" s="108"/>
      <c r="S411" s="108"/>
      <c r="T411" s="108"/>
      <c r="U411" s="108"/>
      <c r="V411" s="108"/>
      <c r="W411" s="108"/>
      <c r="X411" s="108"/>
      <c r="Y411" s="108"/>
      <c r="Z411" s="108"/>
      <c r="AA411" s="108"/>
    </row>
    <row r="412" spans="17:27" ht="12.2" customHeight="1" x14ac:dyDescent="0.2">
      <c r="Q412" s="108"/>
      <c r="R412" s="108"/>
      <c r="S412" s="108"/>
      <c r="T412" s="108"/>
      <c r="U412" s="108"/>
      <c r="V412" s="108"/>
      <c r="W412" s="108"/>
      <c r="X412" s="108"/>
      <c r="Y412" s="108"/>
      <c r="Z412" s="108"/>
      <c r="AA412" s="108"/>
    </row>
    <row r="413" spans="17:27" ht="12.2" customHeight="1" x14ac:dyDescent="0.2">
      <c r="Q413" s="108"/>
      <c r="R413" s="108"/>
      <c r="S413" s="108"/>
      <c r="T413" s="108"/>
      <c r="U413" s="108"/>
      <c r="V413" s="108"/>
      <c r="W413" s="108"/>
      <c r="X413" s="108"/>
      <c r="Y413" s="108"/>
      <c r="Z413" s="108"/>
      <c r="AA413" s="108"/>
    </row>
    <row r="414" spans="17:27" ht="12.2" customHeight="1" x14ac:dyDescent="0.2">
      <c r="Q414" s="108"/>
      <c r="R414" s="108"/>
      <c r="S414" s="108"/>
      <c r="T414" s="108"/>
      <c r="U414" s="108"/>
      <c r="V414" s="108"/>
      <c r="W414" s="108"/>
      <c r="X414" s="108"/>
      <c r="Y414" s="108"/>
      <c r="Z414" s="108"/>
      <c r="AA414" s="108"/>
    </row>
    <row r="415" spans="17:27" ht="12.2" customHeight="1" x14ac:dyDescent="0.2">
      <c r="Q415" s="108"/>
      <c r="R415" s="108"/>
      <c r="S415" s="108"/>
      <c r="T415" s="108"/>
      <c r="U415" s="108"/>
      <c r="V415" s="108"/>
      <c r="W415" s="108"/>
      <c r="X415" s="108"/>
      <c r="Y415" s="108"/>
      <c r="Z415" s="108"/>
      <c r="AA415" s="108"/>
    </row>
    <row r="416" spans="17:27" ht="12.2" customHeight="1" x14ac:dyDescent="0.2">
      <c r="Q416" s="108"/>
      <c r="R416" s="108"/>
      <c r="S416" s="108"/>
      <c r="T416" s="108"/>
      <c r="U416" s="108"/>
      <c r="V416" s="108"/>
      <c r="W416" s="108"/>
      <c r="X416" s="108"/>
      <c r="Y416" s="108"/>
      <c r="Z416" s="108"/>
      <c r="AA416" s="108"/>
    </row>
    <row r="417" spans="17:27" ht="12.2" customHeight="1" x14ac:dyDescent="0.2">
      <c r="Q417" s="108"/>
      <c r="R417" s="108"/>
      <c r="S417" s="108"/>
      <c r="T417" s="108"/>
      <c r="U417" s="108"/>
      <c r="V417" s="108"/>
      <c r="W417" s="108"/>
      <c r="X417" s="108"/>
      <c r="Y417" s="108"/>
      <c r="Z417" s="108"/>
      <c r="AA417" s="108"/>
    </row>
    <row r="418" spans="17:27" ht="12.2" customHeight="1" x14ac:dyDescent="0.2">
      <c r="Q418" s="108"/>
      <c r="R418" s="108"/>
      <c r="S418" s="108"/>
      <c r="T418" s="108"/>
      <c r="U418" s="108"/>
      <c r="V418" s="108"/>
      <c r="W418" s="108"/>
      <c r="X418" s="108"/>
      <c r="Y418" s="108"/>
      <c r="Z418" s="108"/>
      <c r="AA418" s="108"/>
    </row>
    <row r="419" spans="17:27" ht="12.2" customHeight="1" x14ac:dyDescent="0.2">
      <c r="Q419" s="108"/>
      <c r="R419" s="108"/>
      <c r="S419" s="108"/>
      <c r="T419" s="108"/>
      <c r="U419" s="108"/>
      <c r="V419" s="108"/>
      <c r="W419" s="108"/>
      <c r="X419" s="108"/>
      <c r="Y419" s="108"/>
      <c r="Z419" s="108"/>
      <c r="AA419" s="108"/>
    </row>
    <row r="420" spans="17:27" ht="12.2" customHeight="1" x14ac:dyDescent="0.2">
      <c r="Q420" s="108"/>
      <c r="R420" s="108"/>
      <c r="S420" s="108"/>
      <c r="T420" s="108"/>
      <c r="U420" s="108"/>
      <c r="V420" s="108"/>
      <c r="W420" s="108"/>
      <c r="X420" s="108"/>
      <c r="Y420" s="108"/>
      <c r="Z420" s="108"/>
      <c r="AA420" s="108"/>
    </row>
    <row r="421" spans="17:27" ht="12.2" customHeight="1" x14ac:dyDescent="0.2">
      <c r="Q421" s="108"/>
      <c r="R421" s="108"/>
      <c r="S421" s="108"/>
      <c r="T421" s="108"/>
      <c r="U421" s="108"/>
      <c r="V421" s="108"/>
      <c r="W421" s="108"/>
      <c r="X421" s="108"/>
      <c r="Y421" s="108"/>
      <c r="Z421" s="108"/>
      <c r="AA421" s="108"/>
    </row>
    <row r="422" spans="17:27" ht="12.2" customHeight="1" x14ac:dyDescent="0.2">
      <c r="Q422" s="108"/>
      <c r="R422" s="108"/>
      <c r="S422" s="108"/>
      <c r="T422" s="108"/>
      <c r="U422" s="108"/>
      <c r="V422" s="108"/>
      <c r="W422" s="108"/>
      <c r="X422" s="108"/>
      <c r="Y422" s="108"/>
      <c r="Z422" s="108"/>
      <c r="AA422" s="108"/>
    </row>
    <row r="423" spans="17:27" ht="12.2" customHeight="1" x14ac:dyDescent="0.2">
      <c r="Q423" s="108"/>
      <c r="R423" s="108"/>
      <c r="S423" s="108"/>
      <c r="T423" s="108"/>
      <c r="U423" s="108"/>
      <c r="V423" s="108"/>
      <c r="W423" s="108"/>
      <c r="X423" s="108"/>
      <c r="Y423" s="108"/>
      <c r="Z423" s="108"/>
      <c r="AA423" s="108"/>
    </row>
    <row r="424" spans="17:27" ht="12.2" customHeight="1" x14ac:dyDescent="0.2">
      <c r="Q424" s="108"/>
      <c r="R424" s="108"/>
      <c r="S424" s="108"/>
      <c r="T424" s="108"/>
      <c r="U424" s="108"/>
      <c r="V424" s="108"/>
      <c r="W424" s="108"/>
      <c r="X424" s="108"/>
      <c r="Y424" s="108"/>
      <c r="Z424" s="108"/>
      <c r="AA424" s="108"/>
    </row>
    <row r="425" spans="17:27" ht="12.2" customHeight="1" x14ac:dyDescent="0.2">
      <c r="Q425" s="108"/>
      <c r="R425" s="108"/>
      <c r="S425" s="108"/>
      <c r="T425" s="108"/>
      <c r="U425" s="108"/>
      <c r="V425" s="108"/>
      <c r="W425" s="108"/>
      <c r="X425" s="108"/>
      <c r="Y425" s="108"/>
      <c r="Z425" s="108"/>
      <c r="AA425" s="108"/>
    </row>
    <row r="426" spans="17:27" ht="12.2" customHeight="1" x14ac:dyDescent="0.2">
      <c r="Q426" s="108"/>
      <c r="R426" s="108"/>
      <c r="S426" s="108"/>
      <c r="T426" s="108"/>
      <c r="U426" s="108"/>
      <c r="V426" s="108"/>
      <c r="W426" s="108"/>
      <c r="X426" s="108"/>
      <c r="Y426" s="108"/>
      <c r="Z426" s="108"/>
      <c r="AA426" s="108"/>
    </row>
    <row r="427" spans="17:27" ht="12.2" customHeight="1" x14ac:dyDescent="0.2">
      <c r="Q427" s="108"/>
      <c r="R427" s="108"/>
      <c r="S427" s="108"/>
      <c r="T427" s="108"/>
      <c r="U427" s="108"/>
      <c r="V427" s="108"/>
      <c r="W427" s="108"/>
      <c r="X427" s="108"/>
      <c r="Y427" s="108"/>
      <c r="Z427" s="108"/>
      <c r="AA427" s="108"/>
    </row>
    <row r="428" spans="17:27" ht="12.2" customHeight="1" x14ac:dyDescent="0.2">
      <c r="Q428" s="108"/>
      <c r="R428" s="108"/>
      <c r="S428" s="108"/>
      <c r="T428" s="108"/>
      <c r="U428" s="108"/>
      <c r="V428" s="108"/>
      <c r="W428" s="108"/>
      <c r="X428" s="108"/>
      <c r="Y428" s="108"/>
      <c r="Z428" s="108"/>
      <c r="AA428" s="108"/>
    </row>
    <row r="429" spans="17:27" ht="12.2" customHeight="1" x14ac:dyDescent="0.2">
      <c r="Q429" s="108"/>
      <c r="R429" s="108"/>
      <c r="S429" s="108"/>
      <c r="T429" s="108"/>
      <c r="U429" s="108"/>
      <c r="V429" s="108"/>
      <c r="W429" s="108"/>
      <c r="X429" s="108"/>
      <c r="Y429" s="108"/>
      <c r="Z429" s="108"/>
      <c r="AA429" s="108"/>
    </row>
    <row r="430" spans="17:27" ht="12.2" customHeight="1" x14ac:dyDescent="0.2">
      <c r="Q430" s="108"/>
      <c r="R430" s="108"/>
      <c r="S430" s="108"/>
      <c r="T430" s="108"/>
      <c r="U430" s="108"/>
      <c r="V430" s="108"/>
      <c r="W430" s="108"/>
      <c r="X430" s="108"/>
      <c r="Y430" s="108"/>
      <c r="Z430" s="108"/>
      <c r="AA430" s="108"/>
    </row>
    <row r="431" spans="17:27" ht="12.2" customHeight="1" x14ac:dyDescent="0.2">
      <c r="Q431" s="108"/>
      <c r="R431" s="108"/>
      <c r="S431" s="108"/>
      <c r="T431" s="108"/>
      <c r="U431" s="108"/>
      <c r="V431" s="108"/>
      <c r="W431" s="108"/>
      <c r="X431" s="108"/>
      <c r="Y431" s="108"/>
      <c r="Z431" s="108"/>
      <c r="AA431" s="108"/>
    </row>
    <row r="432" spans="17:27" ht="12.2" customHeight="1" x14ac:dyDescent="0.2">
      <c r="Q432" s="108"/>
      <c r="R432" s="108"/>
      <c r="S432" s="108"/>
      <c r="T432" s="108"/>
      <c r="U432" s="108"/>
      <c r="V432" s="108"/>
      <c r="W432" s="108"/>
      <c r="X432" s="108"/>
      <c r="Y432" s="108"/>
      <c r="Z432" s="108"/>
      <c r="AA432" s="108"/>
    </row>
    <row r="433" spans="17:27" ht="12.2" customHeight="1" x14ac:dyDescent="0.2">
      <c r="Q433" s="108"/>
      <c r="R433" s="108"/>
      <c r="S433" s="108"/>
      <c r="T433" s="108"/>
      <c r="U433" s="108"/>
      <c r="V433" s="108"/>
      <c r="W433" s="108"/>
      <c r="X433" s="108"/>
      <c r="Y433" s="108"/>
      <c r="Z433" s="108"/>
      <c r="AA433" s="108"/>
    </row>
    <row r="434" spans="17:27" ht="12.2" customHeight="1" x14ac:dyDescent="0.2">
      <c r="Q434" s="108"/>
      <c r="R434" s="108"/>
      <c r="S434" s="108"/>
      <c r="T434" s="108"/>
      <c r="U434" s="108"/>
      <c r="V434" s="108"/>
      <c r="W434" s="108"/>
      <c r="X434" s="108"/>
      <c r="Y434" s="108"/>
      <c r="Z434" s="108"/>
      <c r="AA434" s="108"/>
    </row>
    <row r="435" spans="17:27" ht="12.2" customHeight="1" x14ac:dyDescent="0.2">
      <c r="Q435" s="108"/>
      <c r="R435" s="108"/>
      <c r="S435" s="108"/>
      <c r="T435" s="108"/>
      <c r="U435" s="108"/>
      <c r="V435" s="108"/>
      <c r="W435" s="108"/>
      <c r="X435" s="108"/>
      <c r="Y435" s="108"/>
      <c r="Z435" s="108"/>
      <c r="AA435" s="108"/>
    </row>
    <row r="436" spans="17:27" ht="12.2" customHeight="1" x14ac:dyDescent="0.2">
      <c r="Q436" s="108"/>
      <c r="R436" s="108"/>
      <c r="S436" s="108"/>
      <c r="T436" s="108"/>
      <c r="U436" s="108"/>
      <c r="V436" s="108"/>
      <c r="W436" s="108"/>
      <c r="X436" s="108"/>
      <c r="Y436" s="108"/>
      <c r="Z436" s="108"/>
      <c r="AA436" s="108"/>
    </row>
    <row r="437" spans="17:27" ht="12.2" customHeight="1" x14ac:dyDescent="0.2">
      <c r="Q437" s="108"/>
      <c r="R437" s="108"/>
      <c r="S437" s="108"/>
      <c r="T437" s="108"/>
      <c r="U437" s="108"/>
      <c r="V437" s="108"/>
      <c r="W437" s="108"/>
      <c r="X437" s="108"/>
      <c r="Y437" s="108"/>
      <c r="Z437" s="108"/>
      <c r="AA437" s="108"/>
    </row>
    <row r="438" spans="17:27" ht="12.2" customHeight="1" x14ac:dyDescent="0.2">
      <c r="Q438" s="108"/>
      <c r="R438" s="108"/>
      <c r="S438" s="108"/>
      <c r="T438" s="108"/>
      <c r="U438" s="108"/>
      <c r="V438" s="108"/>
      <c r="W438" s="108"/>
      <c r="X438" s="108"/>
      <c r="Y438" s="108"/>
      <c r="Z438" s="108"/>
      <c r="AA438" s="108"/>
    </row>
    <row r="439" spans="17:27" ht="12.2" customHeight="1" x14ac:dyDescent="0.2">
      <c r="Q439" s="108"/>
      <c r="R439" s="108"/>
      <c r="S439" s="108"/>
      <c r="T439" s="108"/>
      <c r="U439" s="108"/>
      <c r="V439" s="108"/>
      <c r="W439" s="108"/>
      <c r="X439" s="108"/>
      <c r="Y439" s="108"/>
      <c r="Z439" s="108"/>
      <c r="AA439" s="108"/>
    </row>
    <row r="440" spans="17:27" ht="12.2" customHeight="1" x14ac:dyDescent="0.2">
      <c r="Q440" s="108"/>
      <c r="R440" s="108"/>
      <c r="S440" s="108"/>
      <c r="T440" s="108"/>
      <c r="U440" s="108"/>
      <c r="V440" s="108"/>
      <c r="W440" s="108"/>
      <c r="X440" s="108"/>
      <c r="Y440" s="108"/>
      <c r="Z440" s="108"/>
      <c r="AA440" s="108"/>
    </row>
    <row r="441" spans="17:27" ht="12.2" customHeight="1" x14ac:dyDescent="0.2">
      <c r="Q441" s="108"/>
      <c r="R441" s="108"/>
      <c r="S441" s="108"/>
      <c r="T441" s="108"/>
      <c r="U441" s="108"/>
      <c r="V441" s="108"/>
      <c r="W441" s="108"/>
      <c r="X441" s="108"/>
      <c r="Y441" s="108"/>
      <c r="Z441" s="108"/>
      <c r="AA441" s="108"/>
    </row>
    <row r="442" spans="17:27" ht="12.2" customHeight="1" x14ac:dyDescent="0.2">
      <c r="Q442" s="108"/>
      <c r="R442" s="108"/>
      <c r="S442" s="108"/>
      <c r="T442" s="108"/>
      <c r="U442" s="108"/>
      <c r="V442" s="108"/>
      <c r="W442" s="108"/>
      <c r="X442" s="108"/>
      <c r="Y442" s="108"/>
      <c r="Z442" s="108"/>
      <c r="AA442" s="108"/>
    </row>
    <row r="443" spans="17:27" ht="12.2" customHeight="1" x14ac:dyDescent="0.2">
      <c r="Q443" s="108"/>
      <c r="R443" s="108"/>
      <c r="S443" s="108"/>
      <c r="T443" s="108"/>
      <c r="U443" s="108"/>
      <c r="V443" s="108"/>
      <c r="W443" s="108"/>
      <c r="X443" s="108"/>
      <c r="Y443" s="108"/>
      <c r="Z443" s="108"/>
      <c r="AA443" s="108"/>
    </row>
    <row r="444" spans="17:27" ht="12.2" customHeight="1" x14ac:dyDescent="0.2">
      <c r="Q444" s="108"/>
      <c r="R444" s="108"/>
      <c r="S444" s="108"/>
      <c r="T444" s="108"/>
      <c r="U444" s="108"/>
      <c r="V444" s="108"/>
      <c r="W444" s="108"/>
      <c r="X444" s="108"/>
      <c r="Y444" s="108"/>
      <c r="Z444" s="108"/>
      <c r="AA444" s="108"/>
    </row>
    <row r="445" spans="17:27" ht="12.2" customHeight="1" x14ac:dyDescent="0.2">
      <c r="Q445" s="108"/>
      <c r="R445" s="108"/>
      <c r="S445" s="108"/>
      <c r="T445" s="108"/>
      <c r="U445" s="108"/>
      <c r="V445" s="108"/>
      <c r="W445" s="108"/>
      <c r="X445" s="108"/>
      <c r="Y445" s="108"/>
      <c r="Z445" s="108"/>
      <c r="AA445" s="108"/>
    </row>
    <row r="446" spans="17:27" ht="12.2" customHeight="1" x14ac:dyDescent="0.2">
      <c r="Q446" s="108"/>
      <c r="R446" s="108"/>
      <c r="S446" s="108"/>
      <c r="T446" s="108"/>
      <c r="U446" s="108"/>
      <c r="V446" s="108"/>
      <c r="W446" s="108"/>
      <c r="X446" s="108"/>
      <c r="Y446" s="108"/>
      <c r="Z446" s="108"/>
      <c r="AA446" s="108"/>
    </row>
    <row r="447" spans="17:27" ht="12.2" customHeight="1" x14ac:dyDescent="0.2">
      <c r="Q447" s="108"/>
      <c r="R447" s="108"/>
      <c r="S447" s="108"/>
      <c r="T447" s="108"/>
      <c r="U447" s="108"/>
      <c r="V447" s="108"/>
      <c r="W447" s="108"/>
      <c r="X447" s="108"/>
      <c r="Y447" s="108"/>
      <c r="Z447" s="108"/>
      <c r="AA447" s="108"/>
    </row>
    <row r="448" spans="17:27" ht="12.2" customHeight="1" x14ac:dyDescent="0.2">
      <c r="Q448" s="108"/>
      <c r="R448" s="108"/>
      <c r="S448" s="108"/>
      <c r="T448" s="108"/>
      <c r="U448" s="108"/>
      <c r="V448" s="108"/>
      <c r="W448" s="108"/>
      <c r="X448" s="108"/>
      <c r="Y448" s="108"/>
      <c r="Z448" s="108"/>
      <c r="AA448" s="108"/>
    </row>
    <row r="449" spans="17:27" ht="12.2" customHeight="1" x14ac:dyDescent="0.2">
      <c r="Q449" s="108"/>
      <c r="R449" s="108"/>
      <c r="S449" s="108"/>
      <c r="T449" s="108"/>
      <c r="U449" s="108"/>
      <c r="V449" s="108"/>
      <c r="W449" s="108"/>
      <c r="X449" s="108"/>
      <c r="Y449" s="108"/>
      <c r="Z449" s="108"/>
      <c r="AA449" s="108"/>
    </row>
    <row r="450" spans="17:27" ht="12.2" customHeight="1" x14ac:dyDescent="0.2">
      <c r="Q450" s="108"/>
      <c r="R450" s="108"/>
      <c r="S450" s="108"/>
      <c r="T450" s="108"/>
      <c r="U450" s="108"/>
      <c r="V450" s="108"/>
      <c r="W450" s="108"/>
      <c r="X450" s="108"/>
      <c r="Y450" s="108"/>
      <c r="Z450" s="108"/>
      <c r="AA450" s="108"/>
    </row>
    <row r="451" spans="17:27" ht="12.2" customHeight="1" x14ac:dyDescent="0.2">
      <c r="Q451" s="108"/>
      <c r="R451" s="108"/>
      <c r="S451" s="108"/>
      <c r="T451" s="108"/>
      <c r="U451" s="108"/>
      <c r="V451" s="108"/>
      <c r="W451" s="108"/>
      <c r="X451" s="108"/>
      <c r="Y451" s="108"/>
      <c r="Z451" s="108"/>
      <c r="AA451" s="108"/>
    </row>
    <row r="452" spans="17:27" ht="12.2" customHeight="1" x14ac:dyDescent="0.2">
      <c r="Q452" s="108"/>
      <c r="R452" s="108"/>
      <c r="S452" s="108"/>
      <c r="T452" s="108"/>
      <c r="U452" s="108"/>
      <c r="V452" s="108"/>
      <c r="W452" s="108"/>
      <c r="X452" s="108"/>
      <c r="Y452" s="108"/>
      <c r="Z452" s="108"/>
      <c r="AA452" s="108"/>
    </row>
    <row r="453" spans="17:27" ht="12.2" customHeight="1" x14ac:dyDescent="0.2">
      <c r="Q453" s="108"/>
      <c r="R453" s="108"/>
      <c r="S453" s="108"/>
      <c r="T453" s="108"/>
      <c r="U453" s="108"/>
      <c r="V453" s="108"/>
      <c r="W453" s="108"/>
      <c r="X453" s="108"/>
      <c r="Y453" s="108"/>
      <c r="Z453" s="108"/>
      <c r="AA453" s="108"/>
    </row>
    <row r="454" spans="17:27" ht="12.2" customHeight="1" x14ac:dyDescent="0.2">
      <c r="Q454" s="108"/>
      <c r="R454" s="108"/>
      <c r="S454" s="108"/>
      <c r="T454" s="108"/>
      <c r="U454" s="108"/>
      <c r="V454" s="108"/>
      <c r="W454" s="108"/>
      <c r="X454" s="108"/>
      <c r="Y454" s="108"/>
      <c r="Z454" s="108"/>
      <c r="AA454" s="108"/>
    </row>
    <row r="455" spans="17:27" ht="12.2" customHeight="1" x14ac:dyDescent="0.2">
      <c r="Q455" s="108"/>
      <c r="R455" s="108"/>
      <c r="S455" s="108"/>
      <c r="T455" s="108"/>
      <c r="U455" s="108"/>
      <c r="V455" s="108"/>
      <c r="W455" s="108"/>
      <c r="X455" s="108"/>
      <c r="Y455" s="108"/>
      <c r="Z455" s="108"/>
      <c r="AA455" s="108"/>
    </row>
    <row r="456" spans="17:27" ht="12.2" customHeight="1" x14ac:dyDescent="0.2">
      <c r="Q456" s="108"/>
      <c r="R456" s="108"/>
      <c r="S456" s="108"/>
      <c r="T456" s="108"/>
      <c r="U456" s="108"/>
      <c r="V456" s="108"/>
      <c r="W456" s="108"/>
      <c r="X456" s="108"/>
      <c r="Y456" s="108"/>
      <c r="Z456" s="108"/>
      <c r="AA456" s="108"/>
    </row>
    <row r="457" spans="17:27" ht="12.2" customHeight="1" x14ac:dyDescent="0.2">
      <c r="Q457" s="108"/>
      <c r="R457" s="108"/>
      <c r="S457" s="108"/>
      <c r="T457" s="108"/>
      <c r="U457" s="108"/>
      <c r="V457" s="108"/>
      <c r="W457" s="108"/>
      <c r="X457" s="108"/>
      <c r="Y457" s="108"/>
      <c r="Z457" s="108"/>
      <c r="AA457" s="108"/>
    </row>
    <row r="458" spans="17:27" ht="12.2" customHeight="1" x14ac:dyDescent="0.2">
      <c r="Q458" s="108"/>
      <c r="R458" s="108"/>
      <c r="S458" s="108"/>
      <c r="T458" s="108"/>
      <c r="U458" s="108"/>
      <c r="V458" s="108"/>
      <c r="W458" s="108"/>
      <c r="X458" s="108"/>
      <c r="Y458" s="108"/>
      <c r="Z458" s="108"/>
      <c r="AA458" s="108"/>
    </row>
    <row r="459" spans="17:27" ht="12.2" customHeight="1" x14ac:dyDescent="0.2">
      <c r="Q459" s="108"/>
      <c r="R459" s="108"/>
      <c r="S459" s="108"/>
      <c r="T459" s="108"/>
      <c r="U459" s="108"/>
      <c r="V459" s="108"/>
      <c r="W459" s="108"/>
      <c r="X459" s="108"/>
      <c r="Y459" s="108"/>
      <c r="Z459" s="108"/>
      <c r="AA459" s="108"/>
    </row>
    <row r="460" spans="17:27" ht="12.2" customHeight="1" x14ac:dyDescent="0.2">
      <c r="Q460" s="108"/>
      <c r="R460" s="108"/>
      <c r="S460" s="108"/>
      <c r="T460" s="108"/>
      <c r="U460" s="108"/>
      <c r="V460" s="108"/>
      <c r="W460" s="108"/>
      <c r="X460" s="108"/>
      <c r="Y460" s="108"/>
      <c r="Z460" s="108"/>
      <c r="AA460" s="108"/>
    </row>
    <row r="461" spans="17:27" ht="12.2" customHeight="1" x14ac:dyDescent="0.2">
      <c r="Q461" s="108"/>
      <c r="R461" s="108"/>
      <c r="S461" s="108"/>
      <c r="T461" s="108"/>
      <c r="U461" s="108"/>
      <c r="V461" s="108"/>
      <c r="W461" s="108"/>
      <c r="X461" s="108"/>
      <c r="Y461" s="108"/>
      <c r="Z461" s="108"/>
      <c r="AA461" s="108"/>
    </row>
    <row r="462" spans="17:27" ht="12.2" customHeight="1" x14ac:dyDescent="0.2">
      <c r="Q462" s="108"/>
      <c r="R462" s="108"/>
      <c r="S462" s="108"/>
      <c r="T462" s="108"/>
      <c r="U462" s="108"/>
      <c r="V462" s="108"/>
      <c r="W462" s="108"/>
      <c r="X462" s="108"/>
      <c r="Y462" s="108"/>
      <c r="Z462" s="108"/>
      <c r="AA462" s="108"/>
    </row>
    <row r="463" spans="17:27" ht="12.2" customHeight="1" x14ac:dyDescent="0.2">
      <c r="Q463" s="108"/>
      <c r="R463" s="108"/>
      <c r="S463" s="108"/>
      <c r="T463" s="108"/>
      <c r="U463" s="108"/>
      <c r="V463" s="108"/>
      <c r="W463" s="108"/>
      <c r="X463" s="108"/>
      <c r="Y463" s="108"/>
      <c r="Z463" s="108"/>
      <c r="AA463" s="108"/>
    </row>
    <row r="464" spans="17:27" ht="12.2" customHeight="1" x14ac:dyDescent="0.2">
      <c r="Q464" s="108"/>
      <c r="R464" s="108"/>
      <c r="S464" s="108"/>
      <c r="T464" s="108"/>
      <c r="U464" s="108"/>
      <c r="V464" s="108"/>
      <c r="W464" s="108"/>
      <c r="X464" s="108"/>
      <c r="Y464" s="108"/>
      <c r="Z464" s="108"/>
      <c r="AA464" s="108"/>
    </row>
    <row r="465" ht="12.2" customHeight="1" x14ac:dyDescent="0.2"/>
    <row r="466" ht="12.2" customHeight="1" x14ac:dyDescent="0.2"/>
    <row r="467" ht="12.2" customHeight="1" x14ac:dyDescent="0.2"/>
    <row r="468" ht="12.2" customHeight="1" x14ac:dyDescent="0.2"/>
    <row r="469" ht="12.2" customHeight="1" x14ac:dyDescent="0.2"/>
    <row r="470" ht="12.2" customHeight="1" x14ac:dyDescent="0.2"/>
    <row r="471" ht="12.2" customHeight="1" x14ac:dyDescent="0.2"/>
    <row r="472" ht="12.2" customHeight="1" x14ac:dyDescent="0.2"/>
    <row r="473" ht="12.2" customHeight="1" x14ac:dyDescent="0.2"/>
    <row r="474" ht="12.2" customHeight="1" x14ac:dyDescent="0.2"/>
    <row r="475" ht="12.2" customHeight="1" x14ac:dyDescent="0.2"/>
    <row r="476" ht="12.2" customHeight="1" x14ac:dyDescent="0.2"/>
    <row r="477" ht="12.2" customHeight="1" x14ac:dyDescent="0.2"/>
    <row r="478" ht="12.2" customHeight="1" x14ac:dyDescent="0.2"/>
    <row r="479" ht="12.2" customHeight="1" x14ac:dyDescent="0.2"/>
    <row r="480" ht="12.2" customHeight="1" x14ac:dyDescent="0.2"/>
    <row r="481" ht="12.2" customHeight="1" x14ac:dyDescent="0.2"/>
    <row r="482" ht="12.2" customHeight="1" x14ac:dyDescent="0.2"/>
    <row r="483" ht="12.2" customHeight="1" x14ac:dyDescent="0.2"/>
    <row r="484" ht="12.2" customHeight="1" x14ac:dyDescent="0.2"/>
    <row r="485" ht="12.2" customHeight="1" x14ac:dyDescent="0.2"/>
    <row r="486" ht="12.2" customHeight="1" x14ac:dyDescent="0.2"/>
    <row r="487" ht="12.2" customHeight="1" x14ac:dyDescent="0.2"/>
    <row r="488" ht="12.2" customHeight="1" x14ac:dyDescent="0.2"/>
    <row r="489" ht="12.2" customHeight="1" x14ac:dyDescent="0.2"/>
    <row r="490" ht="12.2" customHeight="1" x14ac:dyDescent="0.2"/>
    <row r="491" ht="12.2" customHeight="1" x14ac:dyDescent="0.2"/>
    <row r="492" ht="12.2" customHeight="1" x14ac:dyDescent="0.2"/>
    <row r="493" ht="12.2" customHeight="1" x14ac:dyDescent="0.2"/>
    <row r="494" ht="12.2" customHeight="1" x14ac:dyDescent="0.2"/>
    <row r="495" ht="12.2" customHeight="1" x14ac:dyDescent="0.2"/>
    <row r="496" ht="12.2" customHeight="1" x14ac:dyDescent="0.2"/>
    <row r="497" ht="12.2" customHeight="1" x14ac:dyDescent="0.2"/>
    <row r="498" ht="12.2" customHeight="1" x14ac:dyDescent="0.2"/>
    <row r="499" ht="12.2" customHeight="1" x14ac:dyDescent="0.2"/>
    <row r="500" ht="12.2" customHeight="1" x14ac:dyDescent="0.2"/>
    <row r="501" ht="12.2" customHeight="1" x14ac:dyDescent="0.2"/>
    <row r="502" ht="12.2" customHeight="1" x14ac:dyDescent="0.2"/>
  </sheetData>
  <mergeCells count="17">
    <mergeCell ref="A2:V2"/>
    <mergeCell ref="E6:F6"/>
    <mergeCell ref="T1:V1"/>
    <mergeCell ref="K6:L6"/>
    <mergeCell ref="M6:N6"/>
    <mergeCell ref="O6:P6"/>
    <mergeCell ref="Q5:R6"/>
    <mergeCell ref="S5:V5"/>
    <mergeCell ref="S6:T6"/>
    <mergeCell ref="U6:V6"/>
    <mergeCell ref="E5:P5"/>
    <mergeCell ref="A3:V3"/>
    <mergeCell ref="A5:A7"/>
    <mergeCell ref="B5:B7"/>
    <mergeCell ref="C5:D6"/>
    <mergeCell ref="I6:J6"/>
    <mergeCell ref="G6:H6"/>
  </mergeCells>
  <pageMargins left="0.31496062992125984" right="0.31496062992125984" top="0.35433070866141736" bottom="0.35433070866141736" header="0.31496062992125984" footer="0.31496062992125984"/>
  <pageSetup paperSize="9" scale="90" orientation="landscape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84"/>
  <sheetViews>
    <sheetView topLeftCell="A4" workbookViewId="0"/>
  </sheetViews>
  <sheetFormatPr defaultRowHeight="12.75" x14ac:dyDescent="0.2"/>
  <cols>
    <col min="1" max="1" width="4" customWidth="1"/>
    <col min="2" max="2" width="17" customWidth="1"/>
    <col min="3" max="3" width="9.42578125" customWidth="1"/>
    <col min="4" max="4" width="9.7109375" customWidth="1"/>
    <col min="5" max="5" width="8.28515625" customWidth="1"/>
    <col min="7" max="7" width="8.28515625" customWidth="1"/>
    <col min="9" max="9" width="8.42578125" customWidth="1"/>
    <col min="11" max="11" width="8.42578125" customWidth="1"/>
    <col min="13" max="13" width="8.7109375" customWidth="1"/>
    <col min="15" max="15" width="8.7109375" customWidth="1"/>
    <col min="17" max="22" width="3.85546875" customWidth="1"/>
  </cols>
  <sheetData>
    <row r="1" spans="1:25" ht="14.45" customHeight="1" x14ac:dyDescent="0.2">
      <c r="A1" s="119"/>
      <c r="O1" s="106" t="s">
        <v>359</v>
      </c>
    </row>
    <row r="2" spans="1:25" ht="20.45" customHeight="1" x14ac:dyDescent="0.25">
      <c r="A2" s="339" t="s">
        <v>13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</row>
    <row r="3" spans="1:25" ht="15.95" customHeight="1" x14ac:dyDescent="0.25">
      <c r="A3" s="339" t="s">
        <v>352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</row>
    <row r="4" spans="1:25" ht="14.45" customHeight="1" x14ac:dyDescent="0.25">
      <c r="A4" s="339"/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</row>
    <row r="5" spans="1:25" ht="12.95" customHeight="1" x14ac:dyDescent="0.2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</row>
    <row r="6" spans="1:25" ht="39.200000000000003" customHeight="1" x14ac:dyDescent="0.2">
      <c r="A6" s="340" t="s">
        <v>28</v>
      </c>
      <c r="B6" s="340" t="s">
        <v>97</v>
      </c>
      <c r="C6" s="230" t="s">
        <v>354</v>
      </c>
      <c r="D6" s="230"/>
      <c r="E6" s="230" t="s">
        <v>355</v>
      </c>
      <c r="F6" s="230"/>
      <c r="G6" s="230"/>
      <c r="H6" s="230"/>
      <c r="I6" s="230" t="s">
        <v>357</v>
      </c>
      <c r="J6" s="230"/>
      <c r="K6" s="230"/>
      <c r="L6" s="230"/>
      <c r="M6" s="230" t="s">
        <v>358</v>
      </c>
      <c r="N6" s="230"/>
      <c r="O6" s="230"/>
      <c r="P6" s="230"/>
      <c r="Q6" s="6"/>
    </row>
    <row r="7" spans="1:25" ht="21.2" customHeight="1" x14ac:dyDescent="0.2">
      <c r="A7" s="340"/>
      <c r="B7" s="340"/>
      <c r="C7" s="230">
        <v>2018</v>
      </c>
      <c r="D7" s="230">
        <v>2019</v>
      </c>
      <c r="E7" s="263">
        <v>2018</v>
      </c>
      <c r="F7" s="263"/>
      <c r="G7" s="263">
        <v>2019</v>
      </c>
      <c r="H7" s="263"/>
      <c r="I7" s="263">
        <v>2018</v>
      </c>
      <c r="J7" s="263"/>
      <c r="K7" s="263">
        <v>2019</v>
      </c>
      <c r="L7" s="263"/>
      <c r="M7" s="263">
        <v>2018</v>
      </c>
      <c r="N7" s="263"/>
      <c r="O7" s="263">
        <v>2019</v>
      </c>
      <c r="P7" s="263"/>
      <c r="Q7" s="6"/>
    </row>
    <row r="8" spans="1:25" ht="23.45" customHeight="1" x14ac:dyDescent="0.2">
      <c r="A8" s="340"/>
      <c r="B8" s="340"/>
      <c r="C8" s="230"/>
      <c r="D8" s="230"/>
      <c r="E8" s="11" t="s">
        <v>336</v>
      </c>
      <c r="F8" s="113" t="s">
        <v>337</v>
      </c>
      <c r="G8" s="11" t="s">
        <v>336</v>
      </c>
      <c r="H8" s="113" t="s">
        <v>356</v>
      </c>
      <c r="I8" s="11" t="s">
        <v>336</v>
      </c>
      <c r="J8" s="113" t="s">
        <v>337</v>
      </c>
      <c r="K8" s="11" t="s">
        <v>336</v>
      </c>
      <c r="L8" s="113" t="s">
        <v>337</v>
      </c>
      <c r="M8" s="11" t="s">
        <v>336</v>
      </c>
      <c r="N8" s="113" t="s">
        <v>356</v>
      </c>
      <c r="O8" s="11" t="s">
        <v>336</v>
      </c>
      <c r="P8" s="113" t="s">
        <v>337</v>
      </c>
      <c r="Q8" s="6"/>
    </row>
    <row r="9" spans="1:25" ht="12.2" customHeight="1" x14ac:dyDescent="0.2">
      <c r="A9" s="95" t="s">
        <v>29</v>
      </c>
      <c r="B9" s="95" t="s">
        <v>31</v>
      </c>
      <c r="C9" s="12">
        <v>1</v>
      </c>
      <c r="D9" s="12">
        <v>2</v>
      </c>
      <c r="E9" s="12">
        <v>3</v>
      </c>
      <c r="F9" s="74">
        <v>4</v>
      </c>
      <c r="G9" s="12">
        <v>5</v>
      </c>
      <c r="H9" s="74">
        <v>6</v>
      </c>
      <c r="I9" s="12">
        <v>7</v>
      </c>
      <c r="J9" s="74">
        <v>8</v>
      </c>
      <c r="K9" s="12">
        <v>9</v>
      </c>
      <c r="L9" s="74">
        <v>10</v>
      </c>
      <c r="M9" s="12">
        <v>11</v>
      </c>
      <c r="N9" s="74">
        <v>12</v>
      </c>
      <c r="O9" s="12">
        <v>13</v>
      </c>
      <c r="P9" s="74">
        <v>14</v>
      </c>
      <c r="Q9" s="6"/>
    </row>
    <row r="10" spans="1:25" ht="12.2" customHeight="1" x14ac:dyDescent="0.2">
      <c r="A10" s="12">
        <v>1</v>
      </c>
      <c r="B10" s="121" t="s">
        <v>343</v>
      </c>
      <c r="C10" s="112"/>
      <c r="D10" s="112"/>
      <c r="E10" s="112"/>
      <c r="F10" s="83"/>
      <c r="G10" s="112"/>
      <c r="H10" s="83"/>
      <c r="I10" s="112"/>
      <c r="J10" s="83"/>
      <c r="K10" s="112"/>
      <c r="L10" s="83"/>
      <c r="M10" s="82"/>
      <c r="N10" s="83"/>
      <c r="O10" s="82"/>
      <c r="P10" s="83"/>
      <c r="Q10" s="107"/>
      <c r="R10" s="108"/>
      <c r="S10" s="108"/>
      <c r="T10" s="108"/>
      <c r="U10" s="108"/>
      <c r="V10" s="108"/>
      <c r="W10" s="108"/>
      <c r="X10" s="108"/>
      <c r="Y10" s="108"/>
    </row>
    <row r="11" spans="1:25" ht="12.2" customHeight="1" x14ac:dyDescent="0.2">
      <c r="A11" s="12">
        <v>2</v>
      </c>
      <c r="B11" s="121" t="s">
        <v>309</v>
      </c>
      <c r="C11" s="112">
        <v>158</v>
      </c>
      <c r="D11" s="112">
        <v>140</v>
      </c>
      <c r="E11" s="112">
        <v>12</v>
      </c>
      <c r="F11" s="83">
        <f t="shared" ref="F11:F35" si="0">IF(C11=0,IF(E11=0,0,100),Q11)</f>
        <v>7.5949367088607591</v>
      </c>
      <c r="G11" s="112">
        <v>13</v>
      </c>
      <c r="H11" s="83">
        <f t="shared" ref="H11:H35" si="1">IF(D11=0,IF(G11=0,0,100),R11)</f>
        <v>9.2857142857142865</v>
      </c>
      <c r="I11" s="112">
        <v>11</v>
      </c>
      <c r="J11" s="83">
        <f t="shared" ref="J11:J35" si="2">IF(C11=0,IF(I11=0,0,100),S11)</f>
        <v>6.962025316455696</v>
      </c>
      <c r="K11" s="112">
        <v>36</v>
      </c>
      <c r="L11" s="83">
        <f t="shared" ref="L11:L35" si="3">IF(D11=0,IF(K11=0,0,100),T11)</f>
        <v>25.714285714285715</v>
      </c>
      <c r="M11" s="82">
        <f t="shared" ref="M11:M35" si="4">E11+I11</f>
        <v>23</v>
      </c>
      <c r="N11" s="83">
        <f t="shared" ref="N11:N35" si="5">IF(C11=0,IF(M11=0,0,100),U11)</f>
        <v>14.556962025316455</v>
      </c>
      <c r="O11" s="82">
        <f t="shared" ref="O11:O35" si="6">G11+K11</f>
        <v>49</v>
      </c>
      <c r="P11" s="83">
        <f t="shared" ref="P11:P35" si="7">IF(D11=0,IF(O11=0,0,100),V11)</f>
        <v>35</v>
      </c>
      <c r="Q11" s="107">
        <f t="shared" ref="Q11:Q37" si="8">IF(C11=0,0,SUM(E11*100/C11))</f>
        <v>7.5949367088607591</v>
      </c>
      <c r="R11" s="108">
        <f t="shared" ref="R11:R37" si="9">IF(D11=0,0,SUM(G11*100/D11))</f>
        <v>9.2857142857142865</v>
      </c>
      <c r="S11" s="108">
        <f t="shared" ref="S11:S37" si="10">IF(C11=0,0,SUM(I11*100/C11))</f>
        <v>6.962025316455696</v>
      </c>
      <c r="T11" s="108">
        <f t="shared" ref="T11:T37" si="11">IF(D11=0,0,SUM(K11*100/D11))</f>
        <v>25.714285714285715</v>
      </c>
      <c r="U11" s="108">
        <f t="shared" ref="U11:U37" si="12">IF(C11=0,0,SUM(M11*100/C11))</f>
        <v>14.556962025316455</v>
      </c>
      <c r="V11" s="108">
        <f t="shared" ref="V11:V37" si="13">IF(D11=0,0,SUM(O11*100/D11))</f>
        <v>35</v>
      </c>
      <c r="W11" s="108"/>
      <c r="X11" s="108"/>
      <c r="Y11" s="108"/>
    </row>
    <row r="12" spans="1:25" ht="12.2" customHeight="1" x14ac:dyDescent="0.2">
      <c r="A12" s="12">
        <v>3</v>
      </c>
      <c r="B12" s="121" t="s">
        <v>310</v>
      </c>
      <c r="C12" s="112">
        <v>76</v>
      </c>
      <c r="D12" s="112">
        <v>80</v>
      </c>
      <c r="E12" s="112">
        <v>12</v>
      </c>
      <c r="F12" s="83">
        <f t="shared" si="0"/>
        <v>15.789473684210526</v>
      </c>
      <c r="G12" s="112">
        <v>4</v>
      </c>
      <c r="H12" s="83">
        <f t="shared" si="1"/>
        <v>5</v>
      </c>
      <c r="I12" s="112">
        <v>6</v>
      </c>
      <c r="J12" s="83">
        <f t="shared" si="2"/>
        <v>7.8947368421052628</v>
      </c>
      <c r="K12" s="112">
        <v>4</v>
      </c>
      <c r="L12" s="83">
        <f t="shared" si="3"/>
        <v>5</v>
      </c>
      <c r="M12" s="82">
        <f t="shared" si="4"/>
        <v>18</v>
      </c>
      <c r="N12" s="83">
        <f t="shared" si="5"/>
        <v>23.684210526315791</v>
      </c>
      <c r="O12" s="82">
        <f t="shared" si="6"/>
        <v>8</v>
      </c>
      <c r="P12" s="83">
        <f t="shared" si="7"/>
        <v>10</v>
      </c>
      <c r="Q12" s="107">
        <f t="shared" si="8"/>
        <v>15.789473684210526</v>
      </c>
      <c r="R12" s="108">
        <f t="shared" si="9"/>
        <v>5</v>
      </c>
      <c r="S12" s="108">
        <f t="shared" si="10"/>
        <v>7.8947368421052628</v>
      </c>
      <c r="T12" s="108">
        <f t="shared" si="11"/>
        <v>5</v>
      </c>
      <c r="U12" s="108">
        <f t="shared" si="12"/>
        <v>23.684210526315791</v>
      </c>
      <c r="V12" s="108">
        <f t="shared" si="13"/>
        <v>10</v>
      </c>
      <c r="W12" s="108"/>
      <c r="X12" s="108"/>
      <c r="Y12" s="108"/>
    </row>
    <row r="13" spans="1:25" ht="12.2" customHeight="1" x14ac:dyDescent="0.2">
      <c r="A13" s="12">
        <v>4</v>
      </c>
      <c r="B13" s="121" t="s">
        <v>311</v>
      </c>
      <c r="C13" s="112">
        <v>212</v>
      </c>
      <c r="D13" s="112">
        <v>180</v>
      </c>
      <c r="E13" s="112">
        <v>13</v>
      </c>
      <c r="F13" s="83">
        <f t="shared" si="0"/>
        <v>6.132075471698113</v>
      </c>
      <c r="G13" s="112">
        <v>8</v>
      </c>
      <c r="H13" s="83">
        <f t="shared" si="1"/>
        <v>4.4444444444444446</v>
      </c>
      <c r="I13" s="112">
        <v>14</v>
      </c>
      <c r="J13" s="83">
        <f t="shared" si="2"/>
        <v>6.6037735849056602</v>
      </c>
      <c r="K13" s="112">
        <v>8</v>
      </c>
      <c r="L13" s="83">
        <f t="shared" si="3"/>
        <v>4.4444444444444446</v>
      </c>
      <c r="M13" s="82">
        <f t="shared" si="4"/>
        <v>27</v>
      </c>
      <c r="N13" s="83">
        <f t="shared" si="5"/>
        <v>12.735849056603774</v>
      </c>
      <c r="O13" s="82">
        <f t="shared" si="6"/>
        <v>16</v>
      </c>
      <c r="P13" s="83">
        <f t="shared" si="7"/>
        <v>8.8888888888888893</v>
      </c>
      <c r="Q13" s="107">
        <f t="shared" si="8"/>
        <v>6.132075471698113</v>
      </c>
      <c r="R13" s="108">
        <f t="shared" si="9"/>
        <v>4.4444444444444446</v>
      </c>
      <c r="S13" s="108">
        <f t="shared" si="10"/>
        <v>6.6037735849056602</v>
      </c>
      <c r="T13" s="108">
        <f t="shared" si="11"/>
        <v>4.4444444444444446</v>
      </c>
      <c r="U13" s="108">
        <f t="shared" si="12"/>
        <v>12.735849056603774</v>
      </c>
      <c r="V13" s="108">
        <f t="shared" si="13"/>
        <v>8.8888888888888893</v>
      </c>
      <c r="W13" s="108"/>
      <c r="X13" s="108"/>
      <c r="Y13" s="108"/>
    </row>
    <row r="14" spans="1:25" ht="12.2" customHeight="1" x14ac:dyDescent="0.2">
      <c r="A14" s="12">
        <v>5</v>
      </c>
      <c r="B14" s="121" t="s">
        <v>312</v>
      </c>
      <c r="C14" s="112">
        <v>247</v>
      </c>
      <c r="D14" s="112">
        <v>203</v>
      </c>
      <c r="E14" s="112">
        <v>7</v>
      </c>
      <c r="F14" s="83">
        <f t="shared" si="0"/>
        <v>2.834008097165992</v>
      </c>
      <c r="G14" s="112">
        <v>10</v>
      </c>
      <c r="H14" s="83">
        <f t="shared" si="1"/>
        <v>4.9261083743842367</v>
      </c>
      <c r="I14" s="112">
        <v>12</v>
      </c>
      <c r="J14" s="83">
        <f t="shared" si="2"/>
        <v>4.8582995951417001</v>
      </c>
      <c r="K14" s="112">
        <v>23</v>
      </c>
      <c r="L14" s="83">
        <f t="shared" si="3"/>
        <v>11.330049261083744</v>
      </c>
      <c r="M14" s="82">
        <f t="shared" si="4"/>
        <v>19</v>
      </c>
      <c r="N14" s="83">
        <f t="shared" si="5"/>
        <v>7.6923076923076925</v>
      </c>
      <c r="O14" s="82">
        <f t="shared" si="6"/>
        <v>33</v>
      </c>
      <c r="P14" s="83">
        <f t="shared" si="7"/>
        <v>16.256157635467979</v>
      </c>
      <c r="Q14" s="107">
        <f t="shared" si="8"/>
        <v>2.834008097165992</v>
      </c>
      <c r="R14" s="108">
        <f t="shared" si="9"/>
        <v>4.9261083743842367</v>
      </c>
      <c r="S14" s="108">
        <f t="shared" si="10"/>
        <v>4.8582995951417001</v>
      </c>
      <c r="T14" s="108">
        <f t="shared" si="11"/>
        <v>11.330049261083744</v>
      </c>
      <c r="U14" s="108">
        <f t="shared" si="12"/>
        <v>7.6923076923076925</v>
      </c>
      <c r="V14" s="108">
        <f t="shared" si="13"/>
        <v>16.256157635467979</v>
      </c>
      <c r="W14" s="108"/>
      <c r="X14" s="108"/>
      <c r="Y14" s="108"/>
    </row>
    <row r="15" spans="1:25" ht="12.2" customHeight="1" x14ac:dyDescent="0.2">
      <c r="A15" s="12">
        <v>6</v>
      </c>
      <c r="B15" s="121" t="s">
        <v>313</v>
      </c>
      <c r="C15" s="112">
        <v>180</v>
      </c>
      <c r="D15" s="112">
        <v>136</v>
      </c>
      <c r="E15" s="112">
        <v>12</v>
      </c>
      <c r="F15" s="83">
        <f t="shared" si="0"/>
        <v>6.666666666666667</v>
      </c>
      <c r="G15" s="112">
        <v>8</v>
      </c>
      <c r="H15" s="83">
        <f t="shared" si="1"/>
        <v>5.882352941176471</v>
      </c>
      <c r="I15" s="112">
        <v>13</v>
      </c>
      <c r="J15" s="83">
        <f t="shared" si="2"/>
        <v>7.2222222222222223</v>
      </c>
      <c r="K15" s="112">
        <v>11</v>
      </c>
      <c r="L15" s="83">
        <f t="shared" si="3"/>
        <v>8.0882352941176467</v>
      </c>
      <c r="M15" s="82">
        <f t="shared" si="4"/>
        <v>25</v>
      </c>
      <c r="N15" s="83">
        <f t="shared" si="5"/>
        <v>13.888888888888889</v>
      </c>
      <c r="O15" s="82">
        <f t="shared" si="6"/>
        <v>19</v>
      </c>
      <c r="P15" s="83">
        <f t="shared" si="7"/>
        <v>13.970588235294118</v>
      </c>
      <c r="Q15" s="107">
        <f t="shared" si="8"/>
        <v>6.666666666666667</v>
      </c>
      <c r="R15" s="108">
        <f t="shared" si="9"/>
        <v>5.882352941176471</v>
      </c>
      <c r="S15" s="108">
        <f t="shared" si="10"/>
        <v>7.2222222222222223</v>
      </c>
      <c r="T15" s="108">
        <f t="shared" si="11"/>
        <v>8.0882352941176467</v>
      </c>
      <c r="U15" s="108">
        <f t="shared" si="12"/>
        <v>13.888888888888889</v>
      </c>
      <c r="V15" s="108">
        <f t="shared" si="13"/>
        <v>13.970588235294118</v>
      </c>
      <c r="W15" s="108"/>
      <c r="X15" s="108"/>
      <c r="Y15" s="108"/>
    </row>
    <row r="16" spans="1:25" ht="12.2" customHeight="1" x14ac:dyDescent="0.2">
      <c r="A16" s="12">
        <v>7</v>
      </c>
      <c r="B16" s="121" t="s">
        <v>314</v>
      </c>
      <c r="C16" s="112">
        <v>160</v>
      </c>
      <c r="D16" s="112">
        <v>145</v>
      </c>
      <c r="E16" s="112">
        <v>1</v>
      </c>
      <c r="F16" s="83">
        <f t="shared" si="0"/>
        <v>0.625</v>
      </c>
      <c r="G16" s="112">
        <v>7</v>
      </c>
      <c r="H16" s="83">
        <f t="shared" si="1"/>
        <v>4.8275862068965516</v>
      </c>
      <c r="I16" s="112">
        <v>5</v>
      </c>
      <c r="J16" s="83">
        <f t="shared" si="2"/>
        <v>3.125</v>
      </c>
      <c r="K16" s="112">
        <v>4</v>
      </c>
      <c r="L16" s="83">
        <f t="shared" si="3"/>
        <v>2.7586206896551726</v>
      </c>
      <c r="M16" s="82">
        <f t="shared" si="4"/>
        <v>6</v>
      </c>
      <c r="N16" s="83">
        <f t="shared" si="5"/>
        <v>3.75</v>
      </c>
      <c r="O16" s="82">
        <f t="shared" si="6"/>
        <v>11</v>
      </c>
      <c r="P16" s="83">
        <f t="shared" si="7"/>
        <v>7.5862068965517242</v>
      </c>
      <c r="Q16" s="107">
        <f t="shared" si="8"/>
        <v>0.625</v>
      </c>
      <c r="R16" s="108">
        <f t="shared" si="9"/>
        <v>4.8275862068965516</v>
      </c>
      <c r="S16" s="108">
        <f t="shared" si="10"/>
        <v>3.125</v>
      </c>
      <c r="T16" s="108">
        <f t="shared" si="11"/>
        <v>2.7586206896551726</v>
      </c>
      <c r="U16" s="108">
        <f t="shared" si="12"/>
        <v>3.75</v>
      </c>
      <c r="V16" s="108">
        <f t="shared" si="13"/>
        <v>7.5862068965517242</v>
      </c>
      <c r="W16" s="108"/>
      <c r="X16" s="108"/>
      <c r="Y16" s="108"/>
    </row>
    <row r="17" spans="1:25" ht="12.2" customHeight="1" x14ac:dyDescent="0.2">
      <c r="A17" s="12">
        <v>8</v>
      </c>
      <c r="B17" s="121" t="s">
        <v>315</v>
      </c>
      <c r="C17" s="112">
        <v>127</v>
      </c>
      <c r="D17" s="112">
        <v>125</v>
      </c>
      <c r="E17" s="112">
        <v>4</v>
      </c>
      <c r="F17" s="83">
        <f t="shared" si="0"/>
        <v>3.1496062992125986</v>
      </c>
      <c r="G17" s="112">
        <v>4</v>
      </c>
      <c r="H17" s="83">
        <f t="shared" si="1"/>
        <v>3.2</v>
      </c>
      <c r="I17" s="112">
        <v>3</v>
      </c>
      <c r="J17" s="83">
        <f t="shared" si="2"/>
        <v>2.3622047244094486</v>
      </c>
      <c r="K17" s="112">
        <v>9</v>
      </c>
      <c r="L17" s="83">
        <f t="shared" si="3"/>
        <v>7.2</v>
      </c>
      <c r="M17" s="82">
        <f t="shared" si="4"/>
        <v>7</v>
      </c>
      <c r="N17" s="83">
        <f t="shared" si="5"/>
        <v>5.5118110236220472</v>
      </c>
      <c r="O17" s="82">
        <f t="shared" si="6"/>
        <v>13</v>
      </c>
      <c r="P17" s="83">
        <f t="shared" si="7"/>
        <v>10.4</v>
      </c>
      <c r="Q17" s="107">
        <f t="shared" si="8"/>
        <v>3.1496062992125986</v>
      </c>
      <c r="R17" s="108">
        <f t="shared" si="9"/>
        <v>3.2</v>
      </c>
      <c r="S17" s="108">
        <f t="shared" si="10"/>
        <v>2.3622047244094486</v>
      </c>
      <c r="T17" s="108">
        <f t="shared" si="11"/>
        <v>7.2</v>
      </c>
      <c r="U17" s="108">
        <f t="shared" si="12"/>
        <v>5.5118110236220472</v>
      </c>
      <c r="V17" s="108">
        <f t="shared" si="13"/>
        <v>10.4</v>
      </c>
      <c r="W17" s="108"/>
      <c r="X17" s="108"/>
      <c r="Y17" s="108"/>
    </row>
    <row r="18" spans="1:25" ht="12.2" customHeight="1" x14ac:dyDescent="0.2">
      <c r="A18" s="12">
        <v>9</v>
      </c>
      <c r="B18" s="121" t="s">
        <v>316</v>
      </c>
      <c r="C18" s="112">
        <v>77</v>
      </c>
      <c r="D18" s="112">
        <v>83</v>
      </c>
      <c r="E18" s="112">
        <v>1</v>
      </c>
      <c r="F18" s="83">
        <f t="shared" si="0"/>
        <v>1.2987012987012987</v>
      </c>
      <c r="G18" s="112">
        <v>2</v>
      </c>
      <c r="H18" s="83">
        <f t="shared" si="1"/>
        <v>2.4096385542168677</v>
      </c>
      <c r="I18" s="112"/>
      <c r="J18" s="83">
        <f t="shared" si="2"/>
        <v>0</v>
      </c>
      <c r="K18" s="112">
        <v>2</v>
      </c>
      <c r="L18" s="83">
        <f t="shared" si="3"/>
        <v>2.4096385542168677</v>
      </c>
      <c r="M18" s="82">
        <f t="shared" si="4"/>
        <v>1</v>
      </c>
      <c r="N18" s="83">
        <f t="shared" si="5"/>
        <v>1.2987012987012987</v>
      </c>
      <c r="O18" s="82">
        <f t="shared" si="6"/>
        <v>4</v>
      </c>
      <c r="P18" s="83">
        <f t="shared" si="7"/>
        <v>4.8192771084337354</v>
      </c>
      <c r="Q18" s="107">
        <f t="shared" si="8"/>
        <v>1.2987012987012987</v>
      </c>
      <c r="R18" s="108">
        <f t="shared" si="9"/>
        <v>2.4096385542168677</v>
      </c>
      <c r="S18" s="108">
        <f t="shared" si="10"/>
        <v>0</v>
      </c>
      <c r="T18" s="108">
        <f t="shared" si="11"/>
        <v>2.4096385542168677</v>
      </c>
      <c r="U18" s="108">
        <f t="shared" si="12"/>
        <v>1.2987012987012987</v>
      </c>
      <c r="V18" s="108">
        <f t="shared" si="13"/>
        <v>4.8192771084337354</v>
      </c>
      <c r="W18" s="108"/>
      <c r="X18" s="108"/>
      <c r="Y18" s="108"/>
    </row>
    <row r="19" spans="1:25" ht="12.2" customHeight="1" x14ac:dyDescent="0.2">
      <c r="A19" s="12">
        <v>10</v>
      </c>
      <c r="B19" s="121" t="s">
        <v>317</v>
      </c>
      <c r="C19" s="112">
        <v>130</v>
      </c>
      <c r="D19" s="112">
        <v>78</v>
      </c>
      <c r="E19" s="112">
        <v>6</v>
      </c>
      <c r="F19" s="83">
        <f t="shared" si="0"/>
        <v>4.615384615384615</v>
      </c>
      <c r="G19" s="112">
        <v>5</v>
      </c>
      <c r="H19" s="83">
        <f t="shared" si="1"/>
        <v>6.4102564102564106</v>
      </c>
      <c r="I19" s="112">
        <v>14</v>
      </c>
      <c r="J19" s="83">
        <f t="shared" si="2"/>
        <v>10.76923076923077</v>
      </c>
      <c r="K19" s="112">
        <v>22</v>
      </c>
      <c r="L19" s="83">
        <f t="shared" si="3"/>
        <v>28.205128205128204</v>
      </c>
      <c r="M19" s="82">
        <f t="shared" si="4"/>
        <v>20</v>
      </c>
      <c r="N19" s="83">
        <f t="shared" si="5"/>
        <v>15.384615384615385</v>
      </c>
      <c r="O19" s="82">
        <f t="shared" si="6"/>
        <v>27</v>
      </c>
      <c r="P19" s="83">
        <f t="shared" si="7"/>
        <v>34.615384615384613</v>
      </c>
      <c r="Q19" s="107">
        <f t="shared" si="8"/>
        <v>4.615384615384615</v>
      </c>
      <c r="R19" s="108">
        <f t="shared" si="9"/>
        <v>6.4102564102564106</v>
      </c>
      <c r="S19" s="108">
        <f t="shared" si="10"/>
        <v>10.76923076923077</v>
      </c>
      <c r="T19" s="108">
        <f t="shared" si="11"/>
        <v>28.205128205128204</v>
      </c>
      <c r="U19" s="108">
        <f t="shared" si="12"/>
        <v>15.384615384615385</v>
      </c>
      <c r="V19" s="108">
        <f t="shared" si="13"/>
        <v>34.615384615384613</v>
      </c>
      <c r="W19" s="108"/>
      <c r="X19" s="108"/>
      <c r="Y19" s="108"/>
    </row>
    <row r="20" spans="1:25" ht="12.2" customHeight="1" x14ac:dyDescent="0.2">
      <c r="A20" s="12">
        <v>11</v>
      </c>
      <c r="B20" s="121" t="s">
        <v>318</v>
      </c>
      <c r="C20" s="112">
        <v>143</v>
      </c>
      <c r="D20" s="112">
        <v>133</v>
      </c>
      <c r="E20" s="112">
        <v>1</v>
      </c>
      <c r="F20" s="83">
        <f t="shared" si="0"/>
        <v>0.69930069930069927</v>
      </c>
      <c r="G20" s="112">
        <v>1</v>
      </c>
      <c r="H20" s="83">
        <f t="shared" si="1"/>
        <v>0.75187969924812026</v>
      </c>
      <c r="I20" s="112">
        <v>9</v>
      </c>
      <c r="J20" s="83">
        <f t="shared" si="2"/>
        <v>6.2937062937062933</v>
      </c>
      <c r="K20" s="112">
        <v>11</v>
      </c>
      <c r="L20" s="83">
        <f t="shared" si="3"/>
        <v>8.2706766917293226</v>
      </c>
      <c r="M20" s="82">
        <f t="shared" si="4"/>
        <v>10</v>
      </c>
      <c r="N20" s="83">
        <f t="shared" si="5"/>
        <v>6.9930069930069934</v>
      </c>
      <c r="O20" s="82">
        <f t="shared" si="6"/>
        <v>12</v>
      </c>
      <c r="P20" s="83">
        <f t="shared" si="7"/>
        <v>9.022556390977444</v>
      </c>
      <c r="Q20" s="107">
        <f t="shared" si="8"/>
        <v>0.69930069930069927</v>
      </c>
      <c r="R20" s="108">
        <f t="shared" si="9"/>
        <v>0.75187969924812026</v>
      </c>
      <c r="S20" s="108">
        <f t="shared" si="10"/>
        <v>6.2937062937062933</v>
      </c>
      <c r="T20" s="108">
        <f t="shared" si="11"/>
        <v>8.2706766917293226</v>
      </c>
      <c r="U20" s="108">
        <f t="shared" si="12"/>
        <v>6.9930069930069934</v>
      </c>
      <c r="V20" s="108">
        <f t="shared" si="13"/>
        <v>9.022556390977444</v>
      </c>
      <c r="W20" s="108"/>
      <c r="X20" s="108"/>
      <c r="Y20" s="108"/>
    </row>
    <row r="21" spans="1:25" ht="12.2" customHeight="1" x14ac:dyDescent="0.2">
      <c r="A21" s="12">
        <v>12</v>
      </c>
      <c r="B21" s="121" t="s">
        <v>319</v>
      </c>
      <c r="C21" s="112">
        <v>82</v>
      </c>
      <c r="D21" s="112">
        <v>43</v>
      </c>
      <c r="E21" s="112">
        <v>5</v>
      </c>
      <c r="F21" s="83">
        <f t="shared" si="0"/>
        <v>6.0975609756097562</v>
      </c>
      <c r="G21" s="112"/>
      <c r="H21" s="83">
        <f t="shared" si="1"/>
        <v>0</v>
      </c>
      <c r="I21" s="112"/>
      <c r="J21" s="83">
        <f t="shared" si="2"/>
        <v>0</v>
      </c>
      <c r="K21" s="112">
        <v>1</v>
      </c>
      <c r="L21" s="83">
        <f t="shared" si="3"/>
        <v>2.3255813953488373</v>
      </c>
      <c r="M21" s="82">
        <f t="shared" si="4"/>
        <v>5</v>
      </c>
      <c r="N21" s="83">
        <f t="shared" si="5"/>
        <v>6.0975609756097562</v>
      </c>
      <c r="O21" s="82">
        <f t="shared" si="6"/>
        <v>1</v>
      </c>
      <c r="P21" s="83">
        <f t="shared" si="7"/>
        <v>2.3255813953488373</v>
      </c>
      <c r="Q21" s="107">
        <f t="shared" si="8"/>
        <v>6.0975609756097562</v>
      </c>
      <c r="R21" s="108">
        <f t="shared" si="9"/>
        <v>0</v>
      </c>
      <c r="S21" s="108">
        <f t="shared" si="10"/>
        <v>0</v>
      </c>
      <c r="T21" s="108">
        <f t="shared" si="11"/>
        <v>2.3255813953488373</v>
      </c>
      <c r="U21" s="108">
        <f t="shared" si="12"/>
        <v>6.0975609756097562</v>
      </c>
      <c r="V21" s="108">
        <f t="shared" si="13"/>
        <v>2.3255813953488373</v>
      </c>
      <c r="W21" s="108"/>
      <c r="X21" s="108"/>
      <c r="Y21" s="108"/>
    </row>
    <row r="22" spans="1:25" ht="12.2" customHeight="1" x14ac:dyDescent="0.2">
      <c r="A22" s="12">
        <v>13</v>
      </c>
      <c r="B22" s="121" t="s">
        <v>320</v>
      </c>
      <c r="C22" s="112">
        <v>149</v>
      </c>
      <c r="D22" s="112">
        <v>116</v>
      </c>
      <c r="E22" s="112">
        <v>3</v>
      </c>
      <c r="F22" s="83">
        <f t="shared" si="0"/>
        <v>2.0134228187919465</v>
      </c>
      <c r="G22" s="112">
        <v>3</v>
      </c>
      <c r="H22" s="83">
        <f t="shared" si="1"/>
        <v>2.5862068965517242</v>
      </c>
      <c r="I22" s="112">
        <v>8</v>
      </c>
      <c r="J22" s="83">
        <f t="shared" si="2"/>
        <v>5.3691275167785237</v>
      </c>
      <c r="K22" s="112">
        <v>6</v>
      </c>
      <c r="L22" s="83">
        <f t="shared" si="3"/>
        <v>5.1724137931034484</v>
      </c>
      <c r="M22" s="82">
        <f t="shared" si="4"/>
        <v>11</v>
      </c>
      <c r="N22" s="83">
        <f t="shared" si="5"/>
        <v>7.3825503355704694</v>
      </c>
      <c r="O22" s="82">
        <f t="shared" si="6"/>
        <v>9</v>
      </c>
      <c r="P22" s="83">
        <f t="shared" si="7"/>
        <v>7.7586206896551726</v>
      </c>
      <c r="Q22" s="107">
        <f t="shared" si="8"/>
        <v>2.0134228187919465</v>
      </c>
      <c r="R22" s="108">
        <f t="shared" si="9"/>
        <v>2.5862068965517242</v>
      </c>
      <c r="S22" s="108">
        <f t="shared" si="10"/>
        <v>5.3691275167785237</v>
      </c>
      <c r="T22" s="108">
        <f t="shared" si="11"/>
        <v>5.1724137931034484</v>
      </c>
      <c r="U22" s="108">
        <f t="shared" si="12"/>
        <v>7.3825503355704694</v>
      </c>
      <c r="V22" s="108">
        <f t="shared" si="13"/>
        <v>7.7586206896551726</v>
      </c>
      <c r="W22" s="108"/>
      <c r="X22" s="108"/>
      <c r="Y22" s="108"/>
    </row>
    <row r="23" spans="1:25" ht="12.2" customHeight="1" x14ac:dyDescent="0.2">
      <c r="A23" s="12">
        <v>14</v>
      </c>
      <c r="B23" s="121" t="s">
        <v>321</v>
      </c>
      <c r="C23" s="112">
        <v>154</v>
      </c>
      <c r="D23" s="112">
        <v>123</v>
      </c>
      <c r="E23" s="112">
        <v>12</v>
      </c>
      <c r="F23" s="83">
        <f t="shared" si="0"/>
        <v>7.7922077922077921</v>
      </c>
      <c r="G23" s="112">
        <v>8</v>
      </c>
      <c r="H23" s="83">
        <f t="shared" si="1"/>
        <v>6.5040650406504064</v>
      </c>
      <c r="I23" s="112">
        <v>11</v>
      </c>
      <c r="J23" s="83">
        <f t="shared" si="2"/>
        <v>7.1428571428571432</v>
      </c>
      <c r="K23" s="112">
        <v>9</v>
      </c>
      <c r="L23" s="83">
        <f t="shared" si="3"/>
        <v>7.3170731707317076</v>
      </c>
      <c r="M23" s="82">
        <f t="shared" si="4"/>
        <v>23</v>
      </c>
      <c r="N23" s="83">
        <f t="shared" si="5"/>
        <v>14.935064935064934</v>
      </c>
      <c r="O23" s="82">
        <f t="shared" si="6"/>
        <v>17</v>
      </c>
      <c r="P23" s="83">
        <f t="shared" si="7"/>
        <v>13.821138211382113</v>
      </c>
      <c r="Q23" s="107">
        <f t="shared" si="8"/>
        <v>7.7922077922077921</v>
      </c>
      <c r="R23" s="108">
        <f t="shared" si="9"/>
        <v>6.5040650406504064</v>
      </c>
      <c r="S23" s="108">
        <f t="shared" si="10"/>
        <v>7.1428571428571432</v>
      </c>
      <c r="T23" s="108">
        <f t="shared" si="11"/>
        <v>7.3170731707317076</v>
      </c>
      <c r="U23" s="108">
        <f t="shared" si="12"/>
        <v>14.935064935064934</v>
      </c>
      <c r="V23" s="108">
        <f t="shared" si="13"/>
        <v>13.821138211382113</v>
      </c>
      <c r="W23" s="108"/>
      <c r="X23" s="108"/>
      <c r="Y23" s="108"/>
    </row>
    <row r="24" spans="1:25" ht="12.2" customHeight="1" x14ac:dyDescent="0.2">
      <c r="A24" s="12">
        <v>15</v>
      </c>
      <c r="B24" s="121" t="s">
        <v>322</v>
      </c>
      <c r="C24" s="112">
        <v>243</v>
      </c>
      <c r="D24" s="112">
        <v>150</v>
      </c>
      <c r="E24" s="112">
        <v>10</v>
      </c>
      <c r="F24" s="83">
        <f t="shared" si="0"/>
        <v>4.1152263374485596</v>
      </c>
      <c r="G24" s="112">
        <v>7</v>
      </c>
      <c r="H24" s="83">
        <f t="shared" si="1"/>
        <v>4.666666666666667</v>
      </c>
      <c r="I24" s="112">
        <v>16</v>
      </c>
      <c r="J24" s="83">
        <f t="shared" si="2"/>
        <v>6.5843621399176957</v>
      </c>
      <c r="K24" s="112">
        <v>12</v>
      </c>
      <c r="L24" s="83">
        <f t="shared" si="3"/>
        <v>8</v>
      </c>
      <c r="M24" s="82">
        <f t="shared" si="4"/>
        <v>26</v>
      </c>
      <c r="N24" s="83">
        <f t="shared" si="5"/>
        <v>10.699588477366255</v>
      </c>
      <c r="O24" s="82">
        <f t="shared" si="6"/>
        <v>19</v>
      </c>
      <c r="P24" s="83">
        <f t="shared" si="7"/>
        <v>12.666666666666666</v>
      </c>
      <c r="Q24" s="107">
        <f t="shared" si="8"/>
        <v>4.1152263374485596</v>
      </c>
      <c r="R24" s="108">
        <f t="shared" si="9"/>
        <v>4.666666666666667</v>
      </c>
      <c r="S24" s="108">
        <f t="shared" si="10"/>
        <v>6.5843621399176957</v>
      </c>
      <c r="T24" s="108">
        <f t="shared" si="11"/>
        <v>8</v>
      </c>
      <c r="U24" s="108">
        <f t="shared" si="12"/>
        <v>10.699588477366255</v>
      </c>
      <c r="V24" s="108">
        <f t="shared" si="13"/>
        <v>12.666666666666666</v>
      </c>
      <c r="W24" s="108"/>
      <c r="X24" s="108"/>
      <c r="Y24" s="108"/>
    </row>
    <row r="25" spans="1:25" ht="12.2" customHeight="1" x14ac:dyDescent="0.2">
      <c r="A25" s="12">
        <v>16</v>
      </c>
      <c r="B25" s="121" t="s">
        <v>323</v>
      </c>
      <c r="C25" s="112">
        <v>131</v>
      </c>
      <c r="D25" s="112">
        <v>106</v>
      </c>
      <c r="E25" s="112">
        <v>1</v>
      </c>
      <c r="F25" s="83">
        <f t="shared" si="0"/>
        <v>0.76335877862595425</v>
      </c>
      <c r="G25" s="112">
        <v>2</v>
      </c>
      <c r="H25" s="83">
        <f t="shared" si="1"/>
        <v>1.8867924528301887</v>
      </c>
      <c r="I25" s="112">
        <v>6</v>
      </c>
      <c r="J25" s="83">
        <f t="shared" si="2"/>
        <v>4.5801526717557248</v>
      </c>
      <c r="K25" s="112">
        <v>4</v>
      </c>
      <c r="L25" s="83">
        <f t="shared" si="3"/>
        <v>3.7735849056603774</v>
      </c>
      <c r="M25" s="82">
        <f t="shared" si="4"/>
        <v>7</v>
      </c>
      <c r="N25" s="83">
        <f t="shared" si="5"/>
        <v>5.343511450381679</v>
      </c>
      <c r="O25" s="82">
        <f t="shared" si="6"/>
        <v>6</v>
      </c>
      <c r="P25" s="83">
        <f t="shared" si="7"/>
        <v>5.6603773584905657</v>
      </c>
      <c r="Q25" s="107">
        <f t="shared" si="8"/>
        <v>0.76335877862595425</v>
      </c>
      <c r="R25" s="108">
        <f t="shared" si="9"/>
        <v>1.8867924528301887</v>
      </c>
      <c r="S25" s="108">
        <f t="shared" si="10"/>
        <v>4.5801526717557248</v>
      </c>
      <c r="T25" s="108">
        <f t="shared" si="11"/>
        <v>3.7735849056603774</v>
      </c>
      <c r="U25" s="108">
        <f t="shared" si="12"/>
        <v>5.343511450381679</v>
      </c>
      <c r="V25" s="108">
        <f t="shared" si="13"/>
        <v>5.6603773584905657</v>
      </c>
      <c r="W25" s="108"/>
      <c r="X25" s="108"/>
      <c r="Y25" s="108"/>
    </row>
    <row r="26" spans="1:25" ht="12.2" customHeight="1" x14ac:dyDescent="0.2">
      <c r="A26" s="12">
        <v>17</v>
      </c>
      <c r="B26" s="121" t="s">
        <v>324</v>
      </c>
      <c r="C26" s="112">
        <v>117</v>
      </c>
      <c r="D26" s="112">
        <v>106</v>
      </c>
      <c r="E26" s="112">
        <v>1</v>
      </c>
      <c r="F26" s="83">
        <f t="shared" si="0"/>
        <v>0.85470085470085466</v>
      </c>
      <c r="G26" s="112">
        <v>3</v>
      </c>
      <c r="H26" s="83">
        <f t="shared" si="1"/>
        <v>2.8301886792452828</v>
      </c>
      <c r="I26" s="112">
        <v>2</v>
      </c>
      <c r="J26" s="83">
        <f t="shared" si="2"/>
        <v>1.7094017094017093</v>
      </c>
      <c r="K26" s="112">
        <v>7</v>
      </c>
      <c r="L26" s="83">
        <f t="shared" si="3"/>
        <v>6.6037735849056602</v>
      </c>
      <c r="M26" s="82">
        <f t="shared" si="4"/>
        <v>3</v>
      </c>
      <c r="N26" s="83">
        <f t="shared" si="5"/>
        <v>2.5641025641025643</v>
      </c>
      <c r="O26" s="82">
        <f t="shared" si="6"/>
        <v>10</v>
      </c>
      <c r="P26" s="83">
        <f t="shared" si="7"/>
        <v>9.433962264150944</v>
      </c>
      <c r="Q26" s="107">
        <f t="shared" si="8"/>
        <v>0.85470085470085466</v>
      </c>
      <c r="R26" s="108">
        <f t="shared" si="9"/>
        <v>2.8301886792452828</v>
      </c>
      <c r="S26" s="108">
        <f t="shared" si="10"/>
        <v>1.7094017094017093</v>
      </c>
      <c r="T26" s="108">
        <f t="shared" si="11"/>
        <v>6.6037735849056602</v>
      </c>
      <c r="U26" s="108">
        <f t="shared" si="12"/>
        <v>2.5641025641025643</v>
      </c>
      <c r="V26" s="108">
        <f t="shared" si="13"/>
        <v>9.433962264150944</v>
      </c>
      <c r="W26" s="108"/>
      <c r="X26" s="108"/>
      <c r="Y26" s="108"/>
    </row>
    <row r="27" spans="1:25" ht="12.2" customHeight="1" x14ac:dyDescent="0.2">
      <c r="A27" s="12">
        <v>18</v>
      </c>
      <c r="B27" s="121" t="s">
        <v>325</v>
      </c>
      <c r="C27" s="112">
        <v>125</v>
      </c>
      <c r="D27" s="112">
        <v>123</v>
      </c>
      <c r="E27" s="112">
        <v>5</v>
      </c>
      <c r="F27" s="83">
        <f t="shared" si="0"/>
        <v>4</v>
      </c>
      <c r="G27" s="112">
        <v>7</v>
      </c>
      <c r="H27" s="83">
        <f t="shared" si="1"/>
        <v>5.691056910569106</v>
      </c>
      <c r="I27" s="112">
        <v>2</v>
      </c>
      <c r="J27" s="83">
        <f t="shared" si="2"/>
        <v>1.6</v>
      </c>
      <c r="K27" s="112">
        <v>3</v>
      </c>
      <c r="L27" s="83">
        <f t="shared" si="3"/>
        <v>2.4390243902439024</v>
      </c>
      <c r="M27" s="82">
        <f t="shared" si="4"/>
        <v>7</v>
      </c>
      <c r="N27" s="83">
        <f t="shared" si="5"/>
        <v>5.6</v>
      </c>
      <c r="O27" s="82">
        <f t="shared" si="6"/>
        <v>10</v>
      </c>
      <c r="P27" s="83">
        <f t="shared" si="7"/>
        <v>8.1300813008130088</v>
      </c>
      <c r="Q27" s="107">
        <f t="shared" si="8"/>
        <v>4</v>
      </c>
      <c r="R27" s="108">
        <f t="shared" si="9"/>
        <v>5.691056910569106</v>
      </c>
      <c r="S27" s="108">
        <f t="shared" si="10"/>
        <v>1.6</v>
      </c>
      <c r="T27" s="108">
        <f t="shared" si="11"/>
        <v>2.4390243902439024</v>
      </c>
      <c r="U27" s="108">
        <f t="shared" si="12"/>
        <v>5.6</v>
      </c>
      <c r="V27" s="108">
        <f t="shared" si="13"/>
        <v>8.1300813008130088</v>
      </c>
      <c r="W27" s="108"/>
      <c r="X27" s="108"/>
      <c r="Y27" s="108"/>
    </row>
    <row r="28" spans="1:25" ht="12.2" customHeight="1" x14ac:dyDescent="0.2">
      <c r="A28" s="12">
        <v>19</v>
      </c>
      <c r="B28" s="121" t="s">
        <v>326</v>
      </c>
      <c r="C28" s="112">
        <v>42</v>
      </c>
      <c r="D28" s="112">
        <v>42</v>
      </c>
      <c r="E28" s="112">
        <v>3</v>
      </c>
      <c r="F28" s="83">
        <f t="shared" si="0"/>
        <v>7.1428571428571432</v>
      </c>
      <c r="G28" s="112"/>
      <c r="H28" s="83">
        <f t="shared" si="1"/>
        <v>0</v>
      </c>
      <c r="I28" s="112">
        <v>2</v>
      </c>
      <c r="J28" s="83">
        <f t="shared" si="2"/>
        <v>4.7619047619047619</v>
      </c>
      <c r="K28" s="112">
        <v>1</v>
      </c>
      <c r="L28" s="83">
        <f t="shared" si="3"/>
        <v>2.3809523809523809</v>
      </c>
      <c r="M28" s="82">
        <f t="shared" si="4"/>
        <v>5</v>
      </c>
      <c r="N28" s="83">
        <f t="shared" si="5"/>
        <v>11.904761904761905</v>
      </c>
      <c r="O28" s="82">
        <f t="shared" si="6"/>
        <v>1</v>
      </c>
      <c r="P28" s="83">
        <f t="shared" si="7"/>
        <v>2.3809523809523809</v>
      </c>
      <c r="Q28" s="107">
        <f t="shared" si="8"/>
        <v>7.1428571428571432</v>
      </c>
      <c r="R28" s="108">
        <f t="shared" si="9"/>
        <v>0</v>
      </c>
      <c r="S28" s="108">
        <f t="shared" si="10"/>
        <v>4.7619047619047619</v>
      </c>
      <c r="T28" s="108">
        <f t="shared" si="11"/>
        <v>2.3809523809523809</v>
      </c>
      <c r="U28" s="108">
        <f t="shared" si="12"/>
        <v>11.904761904761905</v>
      </c>
      <c r="V28" s="108">
        <f t="shared" si="13"/>
        <v>2.3809523809523809</v>
      </c>
      <c r="W28" s="108"/>
      <c r="X28" s="108"/>
      <c r="Y28" s="108"/>
    </row>
    <row r="29" spans="1:25" ht="12.2" customHeight="1" x14ac:dyDescent="0.2">
      <c r="A29" s="12">
        <v>20</v>
      </c>
      <c r="B29" s="121" t="s">
        <v>327</v>
      </c>
      <c r="C29" s="112">
        <v>191</v>
      </c>
      <c r="D29" s="112">
        <v>191</v>
      </c>
      <c r="E29" s="112">
        <v>11</v>
      </c>
      <c r="F29" s="83">
        <f t="shared" si="0"/>
        <v>5.7591623036649215</v>
      </c>
      <c r="G29" s="112">
        <v>6</v>
      </c>
      <c r="H29" s="83">
        <f t="shared" si="1"/>
        <v>3.1413612565445028</v>
      </c>
      <c r="I29" s="112">
        <v>4</v>
      </c>
      <c r="J29" s="83">
        <f t="shared" si="2"/>
        <v>2.0942408376963351</v>
      </c>
      <c r="K29" s="112">
        <v>5</v>
      </c>
      <c r="L29" s="83">
        <f t="shared" si="3"/>
        <v>2.6178010471204187</v>
      </c>
      <c r="M29" s="82">
        <f t="shared" si="4"/>
        <v>15</v>
      </c>
      <c r="N29" s="83">
        <f t="shared" si="5"/>
        <v>7.8534031413612562</v>
      </c>
      <c r="O29" s="82">
        <f t="shared" si="6"/>
        <v>11</v>
      </c>
      <c r="P29" s="83">
        <f t="shared" si="7"/>
        <v>5.7591623036649215</v>
      </c>
      <c r="Q29" s="107">
        <f t="shared" si="8"/>
        <v>5.7591623036649215</v>
      </c>
      <c r="R29" s="108">
        <f t="shared" si="9"/>
        <v>3.1413612565445028</v>
      </c>
      <c r="S29" s="108">
        <f t="shared" si="10"/>
        <v>2.0942408376963351</v>
      </c>
      <c r="T29" s="108">
        <f t="shared" si="11"/>
        <v>2.6178010471204187</v>
      </c>
      <c r="U29" s="108">
        <f t="shared" si="12"/>
        <v>7.8534031413612562</v>
      </c>
      <c r="V29" s="108">
        <f t="shared" si="13"/>
        <v>5.7591623036649215</v>
      </c>
      <c r="W29" s="108"/>
      <c r="X29" s="108"/>
      <c r="Y29" s="108"/>
    </row>
    <row r="30" spans="1:25" ht="12.2" customHeight="1" x14ac:dyDescent="0.2">
      <c r="A30" s="12">
        <v>21</v>
      </c>
      <c r="B30" s="121" t="s">
        <v>328</v>
      </c>
      <c r="C30" s="112">
        <v>37</v>
      </c>
      <c r="D30" s="112">
        <v>34</v>
      </c>
      <c r="E30" s="112">
        <v>3</v>
      </c>
      <c r="F30" s="83">
        <f t="shared" si="0"/>
        <v>8.1081081081081088</v>
      </c>
      <c r="G30" s="112">
        <v>2</v>
      </c>
      <c r="H30" s="83">
        <f t="shared" si="1"/>
        <v>5.882352941176471</v>
      </c>
      <c r="I30" s="112">
        <v>2</v>
      </c>
      <c r="J30" s="83">
        <f t="shared" si="2"/>
        <v>5.4054054054054053</v>
      </c>
      <c r="K30" s="112">
        <v>4</v>
      </c>
      <c r="L30" s="83">
        <f t="shared" si="3"/>
        <v>11.764705882352942</v>
      </c>
      <c r="M30" s="82">
        <f t="shared" si="4"/>
        <v>5</v>
      </c>
      <c r="N30" s="83">
        <f t="shared" si="5"/>
        <v>13.513513513513514</v>
      </c>
      <c r="O30" s="82">
        <f t="shared" si="6"/>
        <v>6</v>
      </c>
      <c r="P30" s="83">
        <f t="shared" si="7"/>
        <v>17.647058823529413</v>
      </c>
      <c r="Q30" s="107">
        <f t="shared" si="8"/>
        <v>8.1081081081081088</v>
      </c>
      <c r="R30" s="108">
        <f t="shared" si="9"/>
        <v>5.882352941176471</v>
      </c>
      <c r="S30" s="108">
        <f t="shared" si="10"/>
        <v>5.4054054054054053</v>
      </c>
      <c r="T30" s="108">
        <f t="shared" si="11"/>
        <v>11.764705882352942</v>
      </c>
      <c r="U30" s="108">
        <f t="shared" si="12"/>
        <v>13.513513513513514</v>
      </c>
      <c r="V30" s="108">
        <f t="shared" si="13"/>
        <v>17.647058823529413</v>
      </c>
      <c r="W30" s="108"/>
      <c r="X30" s="108"/>
      <c r="Y30" s="108"/>
    </row>
    <row r="31" spans="1:25" ht="12.2" customHeight="1" x14ac:dyDescent="0.2">
      <c r="A31" s="12">
        <v>22</v>
      </c>
      <c r="B31" s="121" t="s">
        <v>329</v>
      </c>
      <c r="C31" s="112">
        <v>127</v>
      </c>
      <c r="D31" s="112">
        <v>126</v>
      </c>
      <c r="E31" s="112">
        <v>6</v>
      </c>
      <c r="F31" s="83">
        <f t="shared" si="0"/>
        <v>4.7244094488188972</v>
      </c>
      <c r="G31" s="112">
        <v>9</v>
      </c>
      <c r="H31" s="83">
        <f t="shared" si="1"/>
        <v>7.1428571428571432</v>
      </c>
      <c r="I31" s="112">
        <v>4</v>
      </c>
      <c r="J31" s="83">
        <f t="shared" si="2"/>
        <v>3.1496062992125986</v>
      </c>
      <c r="K31" s="112">
        <v>6</v>
      </c>
      <c r="L31" s="83">
        <f t="shared" si="3"/>
        <v>4.7619047619047619</v>
      </c>
      <c r="M31" s="82">
        <f t="shared" si="4"/>
        <v>10</v>
      </c>
      <c r="N31" s="83">
        <f t="shared" si="5"/>
        <v>7.8740157480314963</v>
      </c>
      <c r="O31" s="82">
        <f t="shared" si="6"/>
        <v>15</v>
      </c>
      <c r="P31" s="83">
        <f t="shared" si="7"/>
        <v>11.904761904761905</v>
      </c>
      <c r="Q31" s="107">
        <f t="shared" si="8"/>
        <v>4.7244094488188972</v>
      </c>
      <c r="R31" s="108">
        <f t="shared" si="9"/>
        <v>7.1428571428571432</v>
      </c>
      <c r="S31" s="108">
        <f t="shared" si="10"/>
        <v>3.1496062992125986</v>
      </c>
      <c r="T31" s="108">
        <f t="shared" si="11"/>
        <v>4.7619047619047619</v>
      </c>
      <c r="U31" s="108">
        <f t="shared" si="12"/>
        <v>7.8740157480314963</v>
      </c>
      <c r="V31" s="108">
        <f t="shared" si="13"/>
        <v>11.904761904761905</v>
      </c>
      <c r="W31" s="108"/>
      <c r="X31" s="108"/>
      <c r="Y31" s="108"/>
    </row>
    <row r="32" spans="1:25" ht="12.2" customHeight="1" x14ac:dyDescent="0.2">
      <c r="A32" s="12">
        <v>23</v>
      </c>
      <c r="B32" s="121" t="s">
        <v>330</v>
      </c>
      <c r="C32" s="112">
        <v>66</v>
      </c>
      <c r="D32" s="112">
        <v>46</v>
      </c>
      <c r="E32" s="112">
        <v>3</v>
      </c>
      <c r="F32" s="83">
        <f t="shared" si="0"/>
        <v>4.5454545454545459</v>
      </c>
      <c r="G32" s="112">
        <v>3</v>
      </c>
      <c r="H32" s="83">
        <f t="shared" si="1"/>
        <v>6.5217391304347823</v>
      </c>
      <c r="I32" s="112">
        <v>3</v>
      </c>
      <c r="J32" s="83">
        <f t="shared" si="2"/>
        <v>4.5454545454545459</v>
      </c>
      <c r="K32" s="112">
        <v>2</v>
      </c>
      <c r="L32" s="83">
        <f t="shared" si="3"/>
        <v>4.3478260869565215</v>
      </c>
      <c r="M32" s="82">
        <f t="shared" si="4"/>
        <v>6</v>
      </c>
      <c r="N32" s="83">
        <f t="shared" si="5"/>
        <v>9.0909090909090917</v>
      </c>
      <c r="O32" s="82">
        <f t="shared" si="6"/>
        <v>5</v>
      </c>
      <c r="P32" s="83">
        <f t="shared" si="7"/>
        <v>10.869565217391305</v>
      </c>
      <c r="Q32" s="107">
        <f t="shared" si="8"/>
        <v>4.5454545454545459</v>
      </c>
      <c r="R32" s="108">
        <f t="shared" si="9"/>
        <v>6.5217391304347823</v>
      </c>
      <c r="S32" s="108">
        <f t="shared" si="10"/>
        <v>4.5454545454545459</v>
      </c>
      <c r="T32" s="108">
        <f t="shared" si="11"/>
        <v>4.3478260869565215</v>
      </c>
      <c r="U32" s="108">
        <f t="shared" si="12"/>
        <v>9.0909090909090917</v>
      </c>
      <c r="V32" s="108">
        <f t="shared" si="13"/>
        <v>10.869565217391305</v>
      </c>
      <c r="W32" s="108"/>
      <c r="X32" s="108"/>
      <c r="Y32" s="108"/>
    </row>
    <row r="33" spans="1:25" ht="12.2" customHeight="1" x14ac:dyDescent="0.2">
      <c r="A33" s="12">
        <v>24</v>
      </c>
      <c r="B33" s="121" t="s">
        <v>331</v>
      </c>
      <c r="C33" s="112">
        <v>58</v>
      </c>
      <c r="D33" s="112">
        <v>69</v>
      </c>
      <c r="E33" s="112">
        <v>5</v>
      </c>
      <c r="F33" s="83">
        <f t="shared" si="0"/>
        <v>8.6206896551724146</v>
      </c>
      <c r="G33" s="112">
        <v>3</v>
      </c>
      <c r="H33" s="83">
        <f t="shared" si="1"/>
        <v>4.3478260869565215</v>
      </c>
      <c r="I33" s="112">
        <v>4</v>
      </c>
      <c r="J33" s="83">
        <f t="shared" si="2"/>
        <v>6.8965517241379306</v>
      </c>
      <c r="K33" s="112">
        <v>3</v>
      </c>
      <c r="L33" s="83">
        <f t="shared" si="3"/>
        <v>4.3478260869565215</v>
      </c>
      <c r="M33" s="82">
        <f t="shared" si="4"/>
        <v>9</v>
      </c>
      <c r="N33" s="83">
        <f t="shared" si="5"/>
        <v>15.517241379310345</v>
      </c>
      <c r="O33" s="82">
        <f t="shared" si="6"/>
        <v>6</v>
      </c>
      <c r="P33" s="83">
        <f t="shared" si="7"/>
        <v>8.695652173913043</v>
      </c>
      <c r="Q33" s="107">
        <f t="shared" si="8"/>
        <v>8.6206896551724146</v>
      </c>
      <c r="R33" s="108">
        <f t="shared" si="9"/>
        <v>4.3478260869565215</v>
      </c>
      <c r="S33" s="108">
        <f t="shared" si="10"/>
        <v>6.8965517241379306</v>
      </c>
      <c r="T33" s="108">
        <f t="shared" si="11"/>
        <v>4.3478260869565215</v>
      </c>
      <c r="U33" s="108">
        <f t="shared" si="12"/>
        <v>15.517241379310345</v>
      </c>
      <c r="V33" s="108">
        <f t="shared" si="13"/>
        <v>8.695652173913043</v>
      </c>
      <c r="W33" s="108"/>
      <c r="X33" s="108"/>
      <c r="Y33" s="108"/>
    </row>
    <row r="34" spans="1:25" ht="12.2" customHeight="1" x14ac:dyDescent="0.2">
      <c r="A34" s="12">
        <v>25</v>
      </c>
      <c r="B34" s="121" t="s">
        <v>332</v>
      </c>
      <c r="C34" s="112">
        <v>58</v>
      </c>
      <c r="D34" s="112">
        <v>39</v>
      </c>
      <c r="E34" s="112">
        <v>3</v>
      </c>
      <c r="F34" s="83">
        <f t="shared" si="0"/>
        <v>5.1724137931034484</v>
      </c>
      <c r="G34" s="112">
        <v>2</v>
      </c>
      <c r="H34" s="83">
        <f t="shared" si="1"/>
        <v>5.1282051282051286</v>
      </c>
      <c r="I34" s="112">
        <v>7</v>
      </c>
      <c r="J34" s="83">
        <f t="shared" si="2"/>
        <v>12.068965517241379</v>
      </c>
      <c r="K34" s="112">
        <v>4</v>
      </c>
      <c r="L34" s="83">
        <f t="shared" si="3"/>
        <v>10.256410256410257</v>
      </c>
      <c r="M34" s="82">
        <f t="shared" si="4"/>
        <v>10</v>
      </c>
      <c r="N34" s="83">
        <f t="shared" si="5"/>
        <v>17.241379310344829</v>
      </c>
      <c r="O34" s="82">
        <f t="shared" si="6"/>
        <v>6</v>
      </c>
      <c r="P34" s="83">
        <f t="shared" si="7"/>
        <v>15.384615384615385</v>
      </c>
      <c r="Q34" s="107">
        <f t="shared" si="8"/>
        <v>5.1724137931034484</v>
      </c>
      <c r="R34" s="108">
        <f t="shared" si="9"/>
        <v>5.1282051282051286</v>
      </c>
      <c r="S34" s="108">
        <f t="shared" si="10"/>
        <v>12.068965517241379</v>
      </c>
      <c r="T34" s="108">
        <f t="shared" si="11"/>
        <v>10.256410256410257</v>
      </c>
      <c r="U34" s="108">
        <f t="shared" si="12"/>
        <v>17.241379310344829</v>
      </c>
      <c r="V34" s="108">
        <f t="shared" si="13"/>
        <v>15.384615384615385</v>
      </c>
      <c r="W34" s="108"/>
      <c r="X34" s="108"/>
      <c r="Y34" s="108"/>
    </row>
    <row r="35" spans="1:25" ht="12.2" customHeight="1" x14ac:dyDescent="0.2">
      <c r="A35" s="12">
        <v>26</v>
      </c>
      <c r="B35" s="121" t="s">
        <v>123</v>
      </c>
      <c r="C35" s="112">
        <v>169</v>
      </c>
      <c r="D35" s="112">
        <v>159</v>
      </c>
      <c r="E35" s="112">
        <v>4</v>
      </c>
      <c r="F35" s="83">
        <f t="shared" si="0"/>
        <v>2.3668639053254439</v>
      </c>
      <c r="G35" s="112">
        <v>5</v>
      </c>
      <c r="H35" s="83">
        <f t="shared" si="1"/>
        <v>3.1446540880503147</v>
      </c>
      <c r="I35" s="112">
        <v>2</v>
      </c>
      <c r="J35" s="83">
        <f t="shared" si="2"/>
        <v>1.1834319526627219</v>
      </c>
      <c r="K35" s="112">
        <v>22</v>
      </c>
      <c r="L35" s="83">
        <f t="shared" si="3"/>
        <v>13.836477987421384</v>
      </c>
      <c r="M35" s="82">
        <f t="shared" si="4"/>
        <v>6</v>
      </c>
      <c r="N35" s="83">
        <f t="shared" si="5"/>
        <v>3.5502958579881656</v>
      </c>
      <c r="O35" s="82">
        <f t="shared" si="6"/>
        <v>27</v>
      </c>
      <c r="P35" s="83">
        <f t="shared" si="7"/>
        <v>16.981132075471699</v>
      </c>
      <c r="Q35" s="107">
        <f t="shared" si="8"/>
        <v>2.3668639053254439</v>
      </c>
      <c r="R35" s="108">
        <f t="shared" si="9"/>
        <v>3.1446540880503147</v>
      </c>
      <c r="S35" s="108">
        <f t="shared" si="10"/>
        <v>1.1834319526627219</v>
      </c>
      <c r="T35" s="108">
        <f t="shared" si="11"/>
        <v>13.836477987421384</v>
      </c>
      <c r="U35" s="108">
        <f t="shared" si="12"/>
        <v>3.5502958579881656</v>
      </c>
      <c r="V35" s="108">
        <f t="shared" si="13"/>
        <v>16.981132075471699</v>
      </c>
      <c r="W35" s="108"/>
      <c r="X35" s="108"/>
      <c r="Y35" s="108"/>
    </row>
    <row r="36" spans="1:25" ht="12.2" customHeight="1" x14ac:dyDescent="0.2">
      <c r="A36" s="12">
        <v>27</v>
      </c>
      <c r="B36" s="121" t="s">
        <v>124</v>
      </c>
      <c r="C36" s="112"/>
      <c r="D36" s="112"/>
      <c r="E36" s="112"/>
      <c r="F36" s="83"/>
      <c r="G36" s="112"/>
      <c r="H36" s="83"/>
      <c r="I36" s="112"/>
      <c r="J36" s="83"/>
      <c r="K36" s="112"/>
      <c r="L36" s="83"/>
      <c r="M36" s="82"/>
      <c r="N36" s="83"/>
      <c r="O36" s="82"/>
      <c r="P36" s="83"/>
      <c r="Q36" s="107">
        <f t="shared" si="8"/>
        <v>0</v>
      </c>
      <c r="R36" s="108">
        <f t="shared" si="9"/>
        <v>0</v>
      </c>
      <c r="S36" s="108">
        <f t="shared" si="10"/>
        <v>0</v>
      </c>
      <c r="T36" s="108">
        <f t="shared" si="11"/>
        <v>0</v>
      </c>
      <c r="U36" s="108">
        <f t="shared" si="12"/>
        <v>0</v>
      </c>
      <c r="V36" s="108">
        <f t="shared" si="13"/>
        <v>0</v>
      </c>
      <c r="W36" s="108"/>
      <c r="X36" s="108"/>
      <c r="Y36" s="108"/>
    </row>
    <row r="37" spans="1:25" ht="12.2" customHeight="1" x14ac:dyDescent="0.2">
      <c r="A37" s="62"/>
      <c r="B37" s="122" t="s">
        <v>52</v>
      </c>
      <c r="C37" s="117">
        <f>SUM(C10:C36)</f>
        <v>3259</v>
      </c>
      <c r="D37" s="117">
        <f>SUM(D10:D36)</f>
        <v>2776</v>
      </c>
      <c r="E37" s="117">
        <f>SUM(E10:E36)</f>
        <v>144</v>
      </c>
      <c r="F37" s="123">
        <f>IF(C37=0,IF(E37=0,0,100),Q37)</f>
        <v>4.4185332924209879</v>
      </c>
      <c r="G37" s="117">
        <f>SUM(G10:G36)</f>
        <v>122</v>
      </c>
      <c r="H37" s="123">
        <f>IF(D37=0,IF(G37=0,0,100),R37)</f>
        <v>4.3948126801152734</v>
      </c>
      <c r="I37" s="117">
        <f>SUM(I10:I36)</f>
        <v>160</v>
      </c>
      <c r="J37" s="123">
        <f>IF(C37=0,IF(I37=0,0,100),S37)</f>
        <v>4.9094814360233201</v>
      </c>
      <c r="K37" s="117">
        <f>SUM(K10:K36)</f>
        <v>219</v>
      </c>
      <c r="L37" s="123">
        <f>IF(D37=0,IF(K37=0,0,100),T37)</f>
        <v>7.8890489913544668</v>
      </c>
      <c r="M37" s="117">
        <f>SUM(M10:M36)</f>
        <v>304</v>
      </c>
      <c r="N37" s="123">
        <f>IF(C37=0,IF(M37=0,0,100),U37)</f>
        <v>9.3280147284443089</v>
      </c>
      <c r="O37" s="117">
        <f>SUM(O10:O36)</f>
        <v>341</v>
      </c>
      <c r="P37" s="123">
        <f>IF(D37=0,IF(O37=0,0,100),V37)</f>
        <v>12.28386167146974</v>
      </c>
      <c r="Q37" s="107">
        <f t="shared" si="8"/>
        <v>4.4185332924209879</v>
      </c>
      <c r="R37" s="108">
        <f t="shared" si="9"/>
        <v>4.3948126801152734</v>
      </c>
      <c r="S37" s="108">
        <f t="shared" si="10"/>
        <v>4.9094814360233201</v>
      </c>
      <c r="T37" s="108">
        <f t="shared" si="11"/>
        <v>7.8890489913544668</v>
      </c>
      <c r="U37" s="108">
        <f t="shared" si="12"/>
        <v>9.3280147284443089</v>
      </c>
      <c r="V37" s="108">
        <f t="shared" si="13"/>
        <v>12.28386167146974</v>
      </c>
      <c r="W37" s="108"/>
      <c r="X37" s="108"/>
      <c r="Y37" s="108"/>
    </row>
    <row r="38" spans="1:25" ht="12.2" customHeight="1" x14ac:dyDescent="0.2">
      <c r="A38" s="2"/>
      <c r="B38" s="2"/>
      <c r="C38" s="100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108"/>
      <c r="R38" s="108"/>
      <c r="S38" s="108"/>
      <c r="T38" s="108"/>
      <c r="U38" s="108"/>
      <c r="V38" s="108"/>
      <c r="W38" s="108"/>
      <c r="X38" s="108"/>
      <c r="Y38" s="108"/>
    </row>
    <row r="39" spans="1:25" ht="12.95" customHeight="1" x14ac:dyDescent="0.2">
      <c r="B39" s="25" t="s">
        <v>353</v>
      </c>
      <c r="Q39" s="108"/>
      <c r="R39" s="108"/>
      <c r="S39" s="108"/>
      <c r="T39" s="108"/>
      <c r="U39" s="108"/>
      <c r="V39" s="108"/>
      <c r="W39" s="108"/>
      <c r="X39" s="108"/>
      <c r="Y39" s="108"/>
    </row>
    <row r="40" spans="1:25" ht="12.95" customHeight="1" x14ac:dyDescent="0.2">
      <c r="Q40" s="108"/>
      <c r="R40" s="108"/>
      <c r="S40" s="108"/>
      <c r="T40" s="108"/>
      <c r="U40" s="108"/>
      <c r="V40" s="108"/>
      <c r="W40" s="108"/>
      <c r="X40" s="108"/>
      <c r="Y40" s="108"/>
    </row>
    <row r="41" spans="1:25" ht="12.95" customHeight="1" x14ac:dyDescent="0.2">
      <c r="Q41" s="108"/>
      <c r="R41" s="108"/>
      <c r="S41" s="108"/>
      <c r="T41" s="108"/>
      <c r="U41" s="108"/>
      <c r="V41" s="108"/>
      <c r="W41" s="108"/>
      <c r="X41" s="108"/>
      <c r="Y41" s="108"/>
    </row>
    <row r="42" spans="1:25" ht="12.95" customHeight="1" x14ac:dyDescent="0.2">
      <c r="Q42" s="108"/>
      <c r="R42" s="108"/>
      <c r="S42" s="108"/>
      <c r="T42" s="108"/>
      <c r="U42" s="108"/>
      <c r="V42" s="108"/>
      <c r="W42" s="108"/>
      <c r="X42" s="108"/>
      <c r="Y42" s="108"/>
    </row>
    <row r="43" spans="1:25" ht="12.95" customHeight="1" x14ac:dyDescent="0.2">
      <c r="Q43" s="108"/>
      <c r="R43" s="108"/>
      <c r="S43" s="108"/>
      <c r="T43" s="108"/>
      <c r="U43" s="108"/>
      <c r="V43" s="108"/>
      <c r="W43" s="108"/>
      <c r="X43" s="108"/>
      <c r="Y43" s="108"/>
    </row>
    <row r="44" spans="1:25" ht="12.95" customHeight="1" x14ac:dyDescent="0.2">
      <c r="Q44" s="108"/>
      <c r="R44" s="108"/>
      <c r="S44" s="108"/>
      <c r="T44" s="108"/>
      <c r="U44" s="108"/>
      <c r="V44" s="108"/>
      <c r="W44" s="108"/>
      <c r="X44" s="108"/>
      <c r="Y44" s="108"/>
    </row>
    <row r="45" spans="1:25" ht="12.95" customHeight="1" x14ac:dyDescent="0.2">
      <c r="Q45" s="108"/>
      <c r="R45" s="108"/>
      <c r="S45" s="108"/>
      <c r="T45" s="108"/>
      <c r="U45" s="108"/>
      <c r="V45" s="108"/>
      <c r="W45" s="108"/>
      <c r="X45" s="108"/>
      <c r="Y45" s="108"/>
    </row>
    <row r="46" spans="1:25" ht="12.95" customHeight="1" x14ac:dyDescent="0.2">
      <c r="Q46" s="108"/>
      <c r="R46" s="108"/>
      <c r="S46" s="108"/>
      <c r="T46" s="108"/>
      <c r="U46" s="108"/>
      <c r="V46" s="108"/>
      <c r="W46" s="108"/>
      <c r="X46" s="108"/>
      <c r="Y46" s="108"/>
    </row>
    <row r="47" spans="1:25" ht="12.95" customHeight="1" x14ac:dyDescent="0.2">
      <c r="Q47" s="108"/>
      <c r="R47" s="108"/>
      <c r="S47" s="108"/>
      <c r="T47" s="108"/>
      <c r="U47" s="108"/>
      <c r="V47" s="108"/>
      <c r="W47" s="108"/>
      <c r="X47" s="108"/>
      <c r="Y47" s="108"/>
    </row>
    <row r="48" spans="1:25" ht="12.95" customHeight="1" x14ac:dyDescent="0.2">
      <c r="Q48" s="108"/>
      <c r="R48" s="108"/>
      <c r="S48" s="108"/>
      <c r="T48" s="108"/>
      <c r="U48" s="108"/>
      <c r="V48" s="108"/>
      <c r="W48" s="108"/>
      <c r="X48" s="108"/>
      <c r="Y48" s="108"/>
    </row>
    <row r="49" spans="17:25" ht="12.95" customHeight="1" x14ac:dyDescent="0.2">
      <c r="Q49" s="108"/>
      <c r="R49" s="108"/>
      <c r="S49" s="108"/>
      <c r="T49" s="108"/>
      <c r="U49" s="108"/>
      <c r="V49" s="108"/>
      <c r="W49" s="108"/>
      <c r="X49" s="108"/>
      <c r="Y49" s="108"/>
    </row>
    <row r="50" spans="17:25" ht="12.95" customHeight="1" x14ac:dyDescent="0.2">
      <c r="Q50" s="108"/>
      <c r="R50" s="108"/>
      <c r="S50" s="108"/>
      <c r="T50" s="108"/>
      <c r="U50" s="108"/>
      <c r="V50" s="108"/>
      <c r="W50" s="108"/>
      <c r="X50" s="108"/>
      <c r="Y50" s="108"/>
    </row>
    <row r="51" spans="17:25" ht="12.95" customHeight="1" x14ac:dyDescent="0.2">
      <c r="Q51" s="108"/>
      <c r="R51" s="108"/>
      <c r="S51" s="108"/>
      <c r="T51" s="108"/>
      <c r="U51" s="108"/>
      <c r="V51" s="108"/>
      <c r="W51" s="108"/>
      <c r="X51" s="108"/>
      <c r="Y51" s="108"/>
    </row>
    <row r="52" spans="17:25" ht="12.95" customHeight="1" x14ac:dyDescent="0.2">
      <c r="Q52" s="108"/>
      <c r="R52" s="108"/>
      <c r="S52" s="108"/>
      <c r="T52" s="108"/>
      <c r="U52" s="108"/>
      <c r="V52" s="108"/>
      <c r="W52" s="108"/>
      <c r="X52" s="108"/>
      <c r="Y52" s="108"/>
    </row>
    <row r="53" spans="17:25" ht="12.95" customHeight="1" x14ac:dyDescent="0.2">
      <c r="Q53" s="108"/>
      <c r="R53" s="108"/>
      <c r="S53" s="108"/>
      <c r="T53" s="108"/>
      <c r="U53" s="108"/>
      <c r="V53" s="108"/>
      <c r="W53" s="108"/>
      <c r="X53" s="108"/>
      <c r="Y53" s="108"/>
    </row>
    <row r="54" spans="17:25" ht="12.95" customHeight="1" x14ac:dyDescent="0.2">
      <c r="Q54" s="108"/>
      <c r="R54" s="108"/>
      <c r="S54" s="108"/>
      <c r="T54" s="108"/>
      <c r="U54" s="108"/>
      <c r="V54" s="108"/>
      <c r="W54" s="108"/>
      <c r="X54" s="108"/>
      <c r="Y54" s="108"/>
    </row>
    <row r="55" spans="17:25" ht="12.95" customHeight="1" x14ac:dyDescent="0.2">
      <c r="Q55" s="108"/>
      <c r="R55" s="108"/>
      <c r="S55" s="108"/>
      <c r="T55" s="108"/>
      <c r="U55" s="108"/>
      <c r="V55" s="108"/>
      <c r="W55" s="108"/>
      <c r="X55" s="108"/>
      <c r="Y55" s="108"/>
    </row>
    <row r="56" spans="17:25" ht="12.95" customHeight="1" x14ac:dyDescent="0.2">
      <c r="Q56" s="108"/>
      <c r="R56" s="108"/>
      <c r="S56" s="108"/>
      <c r="T56" s="108"/>
      <c r="U56" s="108"/>
      <c r="V56" s="108"/>
      <c r="W56" s="108"/>
      <c r="X56" s="108"/>
      <c r="Y56" s="108"/>
    </row>
    <row r="57" spans="17:25" ht="12.95" customHeight="1" x14ac:dyDescent="0.2">
      <c r="Q57" s="108"/>
      <c r="R57" s="108"/>
      <c r="S57" s="108"/>
      <c r="T57" s="108"/>
      <c r="U57" s="108"/>
      <c r="V57" s="108"/>
      <c r="W57" s="108"/>
      <c r="X57" s="108"/>
      <c r="Y57" s="108"/>
    </row>
    <row r="58" spans="17:25" ht="12.95" customHeight="1" x14ac:dyDescent="0.2">
      <c r="Q58" s="108"/>
      <c r="R58" s="108"/>
      <c r="S58" s="108"/>
      <c r="T58" s="108"/>
      <c r="U58" s="108"/>
      <c r="V58" s="108"/>
      <c r="W58" s="108"/>
      <c r="X58" s="108"/>
      <c r="Y58" s="108"/>
    </row>
    <row r="59" spans="17:25" ht="12.95" customHeight="1" x14ac:dyDescent="0.2">
      <c r="Q59" s="108"/>
      <c r="R59" s="108"/>
      <c r="S59" s="108"/>
      <c r="T59" s="108"/>
      <c r="U59" s="108"/>
      <c r="V59" s="108"/>
      <c r="W59" s="108"/>
      <c r="X59" s="108"/>
      <c r="Y59" s="108"/>
    </row>
    <row r="60" spans="17:25" ht="12.95" customHeight="1" x14ac:dyDescent="0.2">
      <c r="Q60" s="108"/>
      <c r="R60" s="108"/>
      <c r="S60" s="108"/>
      <c r="T60" s="108"/>
      <c r="U60" s="108"/>
      <c r="V60" s="108"/>
      <c r="W60" s="108"/>
      <c r="X60" s="108"/>
      <c r="Y60" s="108"/>
    </row>
    <row r="61" spans="17:25" ht="12.95" customHeight="1" x14ac:dyDescent="0.2">
      <c r="Q61" s="108"/>
      <c r="R61" s="108"/>
      <c r="S61" s="108"/>
      <c r="T61" s="108"/>
      <c r="U61" s="108"/>
      <c r="V61" s="108"/>
      <c r="W61" s="108"/>
      <c r="X61" s="108"/>
      <c r="Y61" s="108"/>
    </row>
    <row r="62" spans="17:25" ht="12.95" customHeight="1" x14ac:dyDescent="0.2">
      <c r="Q62" s="108"/>
      <c r="R62" s="108"/>
      <c r="S62" s="108"/>
      <c r="T62" s="108"/>
      <c r="U62" s="108"/>
      <c r="V62" s="108"/>
      <c r="W62" s="108"/>
      <c r="X62" s="108"/>
      <c r="Y62" s="108"/>
    </row>
    <row r="63" spans="17:25" ht="12.95" customHeight="1" x14ac:dyDescent="0.2">
      <c r="Q63" s="108"/>
      <c r="R63" s="108"/>
      <c r="S63" s="108"/>
      <c r="T63" s="108"/>
      <c r="U63" s="108"/>
      <c r="V63" s="108"/>
      <c r="W63" s="108"/>
      <c r="X63" s="108"/>
      <c r="Y63" s="108"/>
    </row>
    <row r="64" spans="17:25" ht="12.95" customHeight="1" x14ac:dyDescent="0.2">
      <c r="Q64" s="108"/>
      <c r="R64" s="108"/>
      <c r="S64" s="108"/>
      <c r="T64" s="108"/>
      <c r="U64" s="108"/>
      <c r="V64" s="108"/>
      <c r="W64" s="108"/>
      <c r="X64" s="108"/>
      <c r="Y64" s="108"/>
    </row>
    <row r="65" spans="17:25" ht="12.95" customHeight="1" x14ac:dyDescent="0.2">
      <c r="Q65" s="108"/>
      <c r="R65" s="108"/>
      <c r="S65" s="108"/>
      <c r="T65" s="108"/>
      <c r="U65" s="108"/>
      <c r="V65" s="108"/>
      <c r="W65" s="108"/>
      <c r="X65" s="108"/>
      <c r="Y65" s="108"/>
    </row>
    <row r="66" spans="17:25" ht="12.95" customHeight="1" x14ac:dyDescent="0.2">
      <c r="Q66" s="108"/>
      <c r="R66" s="108"/>
      <c r="S66" s="108"/>
      <c r="T66" s="108"/>
      <c r="U66" s="108"/>
      <c r="V66" s="108"/>
      <c r="W66" s="108"/>
      <c r="X66" s="108"/>
      <c r="Y66" s="108"/>
    </row>
    <row r="67" spans="17:25" ht="12.95" customHeight="1" x14ac:dyDescent="0.2">
      <c r="Q67" s="108"/>
      <c r="R67" s="108"/>
      <c r="S67" s="108"/>
      <c r="T67" s="108"/>
      <c r="U67" s="108"/>
      <c r="V67" s="108"/>
      <c r="W67" s="108"/>
      <c r="X67" s="108"/>
      <c r="Y67" s="108"/>
    </row>
    <row r="68" spans="17:25" ht="12.95" customHeight="1" x14ac:dyDescent="0.2">
      <c r="Q68" s="108"/>
      <c r="R68" s="108"/>
      <c r="S68" s="108"/>
      <c r="T68" s="108"/>
      <c r="U68" s="108"/>
      <c r="V68" s="108"/>
      <c r="W68" s="108"/>
      <c r="X68" s="108"/>
      <c r="Y68" s="108"/>
    </row>
    <row r="69" spans="17:25" ht="12.95" customHeight="1" x14ac:dyDescent="0.2">
      <c r="Q69" s="108"/>
      <c r="R69" s="108"/>
      <c r="S69" s="108"/>
      <c r="T69" s="108"/>
      <c r="U69" s="108"/>
      <c r="V69" s="108"/>
      <c r="W69" s="108"/>
      <c r="X69" s="108"/>
      <c r="Y69" s="108"/>
    </row>
    <row r="70" spans="17:25" ht="12.95" customHeight="1" x14ac:dyDescent="0.2">
      <c r="Q70" s="108"/>
      <c r="R70" s="108"/>
      <c r="S70" s="108"/>
      <c r="T70" s="108"/>
      <c r="U70" s="108"/>
      <c r="V70" s="108"/>
      <c r="W70" s="108"/>
      <c r="X70" s="108"/>
      <c r="Y70" s="108"/>
    </row>
    <row r="71" spans="17:25" ht="12.95" customHeight="1" x14ac:dyDescent="0.2">
      <c r="Q71" s="108"/>
      <c r="R71" s="108"/>
      <c r="S71" s="108"/>
      <c r="T71" s="108"/>
      <c r="U71" s="108"/>
      <c r="V71" s="108"/>
      <c r="W71" s="108"/>
      <c r="X71" s="108"/>
      <c r="Y71" s="108"/>
    </row>
    <row r="72" spans="17:25" ht="12.95" customHeight="1" x14ac:dyDescent="0.2">
      <c r="Q72" s="108"/>
      <c r="R72" s="108"/>
      <c r="S72" s="108"/>
      <c r="T72" s="108"/>
      <c r="U72" s="108"/>
      <c r="V72" s="108"/>
      <c r="W72" s="108"/>
      <c r="X72" s="108"/>
      <c r="Y72" s="108"/>
    </row>
    <row r="73" spans="17:25" ht="12.95" customHeight="1" x14ac:dyDescent="0.2">
      <c r="Q73" s="108"/>
      <c r="R73" s="108"/>
      <c r="S73" s="108"/>
      <c r="T73" s="108"/>
      <c r="U73" s="108"/>
      <c r="V73" s="108"/>
      <c r="W73" s="108"/>
      <c r="X73" s="108"/>
      <c r="Y73" s="108"/>
    </row>
    <row r="74" spans="17:25" ht="12.95" customHeight="1" x14ac:dyDescent="0.2">
      <c r="Q74" s="108"/>
      <c r="R74" s="108"/>
      <c r="S74" s="108"/>
      <c r="T74" s="108"/>
      <c r="U74" s="108"/>
      <c r="V74" s="108"/>
      <c r="W74" s="108"/>
      <c r="X74" s="108"/>
      <c r="Y74" s="108"/>
    </row>
    <row r="75" spans="17:25" ht="12.95" customHeight="1" x14ac:dyDescent="0.2">
      <c r="Q75" s="108"/>
      <c r="R75" s="108"/>
      <c r="S75" s="108"/>
      <c r="T75" s="108"/>
      <c r="U75" s="108"/>
      <c r="V75" s="108"/>
      <c r="W75" s="108"/>
      <c r="X75" s="108"/>
      <c r="Y75" s="108"/>
    </row>
    <row r="76" spans="17:25" ht="12.95" customHeight="1" x14ac:dyDescent="0.2">
      <c r="Q76" s="108"/>
      <c r="R76" s="108"/>
      <c r="S76" s="108"/>
      <c r="T76" s="108"/>
      <c r="U76" s="108"/>
      <c r="V76" s="108"/>
      <c r="W76" s="108"/>
      <c r="X76" s="108"/>
      <c r="Y76" s="108"/>
    </row>
    <row r="77" spans="17:25" ht="12.95" customHeight="1" x14ac:dyDescent="0.2">
      <c r="Q77" s="108"/>
      <c r="R77" s="108"/>
      <c r="S77" s="108"/>
      <c r="T77" s="108"/>
      <c r="U77" s="108"/>
      <c r="V77" s="108"/>
      <c r="W77" s="108"/>
      <c r="X77" s="108"/>
      <c r="Y77" s="108"/>
    </row>
    <row r="78" spans="17:25" ht="12.95" customHeight="1" x14ac:dyDescent="0.2">
      <c r="Q78" s="108"/>
      <c r="R78" s="108"/>
      <c r="S78" s="108"/>
      <c r="T78" s="108"/>
      <c r="U78" s="108"/>
      <c r="V78" s="108"/>
      <c r="W78" s="108"/>
      <c r="X78" s="108"/>
      <c r="Y78" s="108"/>
    </row>
    <row r="79" spans="17:25" ht="12.95" customHeight="1" x14ac:dyDescent="0.2">
      <c r="Q79" s="108"/>
      <c r="R79" s="108"/>
      <c r="S79" s="108"/>
      <c r="T79" s="108"/>
      <c r="U79" s="108"/>
      <c r="V79" s="108"/>
      <c r="W79" s="108"/>
      <c r="X79" s="108"/>
      <c r="Y79" s="108"/>
    </row>
    <row r="80" spans="17:25" ht="12.95" customHeight="1" x14ac:dyDescent="0.2">
      <c r="Q80" s="108"/>
      <c r="R80" s="108"/>
      <c r="S80" s="108"/>
      <c r="T80" s="108"/>
      <c r="U80" s="108"/>
      <c r="V80" s="108"/>
      <c r="W80" s="108"/>
      <c r="X80" s="108"/>
      <c r="Y80" s="108"/>
    </row>
    <row r="81" spans="17:25" ht="12.95" customHeight="1" x14ac:dyDescent="0.2">
      <c r="Q81" s="108"/>
      <c r="R81" s="108"/>
      <c r="S81" s="108"/>
      <c r="T81" s="108"/>
      <c r="U81" s="108"/>
      <c r="V81" s="108"/>
      <c r="W81" s="108"/>
      <c r="X81" s="108"/>
      <c r="Y81" s="108"/>
    </row>
    <row r="82" spans="17:25" ht="12.95" customHeight="1" x14ac:dyDescent="0.2">
      <c r="Q82" s="108"/>
      <c r="R82" s="108"/>
      <c r="S82" s="108"/>
      <c r="T82" s="108"/>
      <c r="U82" s="108"/>
      <c r="V82" s="108"/>
      <c r="W82" s="108"/>
      <c r="X82" s="108"/>
      <c r="Y82" s="108"/>
    </row>
    <row r="83" spans="17:25" ht="12.95" customHeight="1" x14ac:dyDescent="0.2">
      <c r="Q83" s="108"/>
      <c r="R83" s="108"/>
      <c r="S83" s="108"/>
      <c r="T83" s="108"/>
      <c r="U83" s="108"/>
      <c r="V83" s="108"/>
      <c r="W83" s="108"/>
      <c r="X83" s="108"/>
      <c r="Y83" s="108"/>
    </row>
    <row r="84" spans="17:25" ht="12.95" customHeight="1" x14ac:dyDescent="0.2">
      <c r="Q84" s="108"/>
      <c r="R84" s="108"/>
      <c r="S84" s="108"/>
      <c r="T84" s="108"/>
      <c r="U84" s="108"/>
      <c r="V84" s="108"/>
      <c r="W84" s="108"/>
      <c r="X84" s="108"/>
      <c r="Y84" s="108"/>
    </row>
    <row r="85" spans="17:25" ht="12.95" customHeight="1" x14ac:dyDescent="0.2">
      <c r="Q85" s="108"/>
      <c r="R85" s="108"/>
      <c r="S85" s="108"/>
      <c r="T85" s="108"/>
      <c r="U85" s="108"/>
      <c r="V85" s="108"/>
      <c r="W85" s="108"/>
      <c r="X85" s="108"/>
      <c r="Y85" s="108"/>
    </row>
    <row r="86" spans="17:25" ht="12.95" customHeight="1" x14ac:dyDescent="0.2">
      <c r="Q86" s="108"/>
      <c r="R86" s="108"/>
      <c r="S86" s="108"/>
      <c r="T86" s="108"/>
      <c r="U86" s="108"/>
      <c r="V86" s="108"/>
      <c r="W86" s="108"/>
      <c r="X86" s="108"/>
      <c r="Y86" s="108"/>
    </row>
    <row r="87" spans="17:25" ht="12.95" customHeight="1" x14ac:dyDescent="0.2">
      <c r="Q87" s="108"/>
      <c r="R87" s="108"/>
      <c r="S87" s="108"/>
      <c r="T87" s="108"/>
      <c r="U87" s="108"/>
      <c r="V87" s="108"/>
      <c r="W87" s="108"/>
      <c r="X87" s="108"/>
      <c r="Y87" s="108"/>
    </row>
    <row r="88" spans="17:25" ht="12.95" customHeight="1" x14ac:dyDescent="0.2">
      <c r="Q88" s="108"/>
      <c r="R88" s="108"/>
      <c r="S88" s="108"/>
      <c r="T88" s="108"/>
      <c r="U88" s="108"/>
      <c r="V88" s="108"/>
      <c r="W88" s="108"/>
      <c r="X88" s="108"/>
      <c r="Y88" s="108"/>
    </row>
    <row r="89" spans="17:25" ht="12.95" customHeight="1" x14ac:dyDescent="0.2">
      <c r="Q89" s="108"/>
      <c r="R89" s="108"/>
      <c r="S89" s="108"/>
      <c r="T89" s="108"/>
      <c r="U89" s="108"/>
      <c r="V89" s="108"/>
      <c r="W89" s="108"/>
      <c r="X89" s="108"/>
      <c r="Y89" s="108"/>
    </row>
    <row r="90" spans="17:25" ht="12.95" customHeight="1" x14ac:dyDescent="0.2">
      <c r="Q90" s="108"/>
      <c r="R90" s="108"/>
      <c r="S90" s="108"/>
      <c r="T90" s="108"/>
      <c r="U90" s="108"/>
      <c r="V90" s="108"/>
      <c r="W90" s="108"/>
      <c r="X90" s="108"/>
      <c r="Y90" s="108"/>
    </row>
    <row r="91" spans="17:25" ht="12.95" customHeight="1" x14ac:dyDescent="0.2">
      <c r="Q91" s="108"/>
      <c r="R91" s="108"/>
      <c r="S91" s="108"/>
      <c r="T91" s="108"/>
      <c r="U91" s="108"/>
      <c r="V91" s="108"/>
      <c r="W91" s="108"/>
      <c r="X91" s="108"/>
      <c r="Y91" s="108"/>
    </row>
    <row r="92" spans="17:25" ht="12.95" customHeight="1" x14ac:dyDescent="0.2">
      <c r="Q92" s="108"/>
      <c r="R92" s="108"/>
      <c r="S92" s="108"/>
      <c r="T92" s="108"/>
      <c r="U92" s="108"/>
      <c r="V92" s="108"/>
      <c r="W92" s="108"/>
      <c r="X92" s="108"/>
      <c r="Y92" s="108"/>
    </row>
    <row r="93" spans="17:25" ht="12.95" customHeight="1" x14ac:dyDescent="0.2">
      <c r="Q93" s="108"/>
      <c r="R93" s="108"/>
      <c r="S93" s="108"/>
      <c r="T93" s="108"/>
      <c r="U93" s="108"/>
      <c r="V93" s="108"/>
      <c r="W93" s="108"/>
      <c r="X93" s="108"/>
      <c r="Y93" s="108"/>
    </row>
    <row r="94" spans="17:25" ht="12.95" customHeight="1" x14ac:dyDescent="0.2">
      <c r="Q94" s="108"/>
      <c r="R94" s="108"/>
      <c r="S94" s="108"/>
      <c r="T94" s="108"/>
      <c r="U94" s="108"/>
      <c r="V94" s="108"/>
      <c r="W94" s="108"/>
      <c r="X94" s="108"/>
      <c r="Y94" s="108"/>
    </row>
    <row r="95" spans="17:25" ht="12.95" customHeight="1" x14ac:dyDescent="0.2">
      <c r="Q95" s="108"/>
      <c r="R95" s="108"/>
      <c r="S95" s="108"/>
      <c r="T95" s="108"/>
      <c r="U95" s="108"/>
      <c r="V95" s="108"/>
      <c r="W95" s="108"/>
      <c r="X95" s="108"/>
      <c r="Y95" s="108"/>
    </row>
    <row r="96" spans="17:25" ht="12.95" customHeight="1" x14ac:dyDescent="0.2">
      <c r="Q96" s="108"/>
      <c r="R96" s="108"/>
      <c r="S96" s="108"/>
      <c r="T96" s="108"/>
      <c r="U96" s="108"/>
      <c r="V96" s="108"/>
      <c r="W96" s="108"/>
      <c r="X96" s="108"/>
      <c r="Y96" s="108"/>
    </row>
    <row r="97" spans="17:25" ht="12.95" customHeight="1" x14ac:dyDescent="0.2">
      <c r="Q97" s="108"/>
      <c r="R97" s="108"/>
      <c r="S97" s="108"/>
      <c r="T97" s="108"/>
      <c r="U97" s="108"/>
      <c r="V97" s="108"/>
      <c r="W97" s="108"/>
      <c r="X97" s="108"/>
      <c r="Y97" s="108"/>
    </row>
    <row r="98" spans="17:25" ht="12.95" customHeight="1" x14ac:dyDescent="0.2">
      <c r="Q98" s="108"/>
      <c r="R98" s="108"/>
      <c r="S98" s="108"/>
      <c r="T98" s="108"/>
      <c r="U98" s="108"/>
      <c r="V98" s="108"/>
      <c r="W98" s="108"/>
      <c r="X98" s="108"/>
      <c r="Y98" s="108"/>
    </row>
    <row r="99" spans="17:25" ht="12.95" customHeight="1" x14ac:dyDescent="0.2">
      <c r="Q99" s="108"/>
      <c r="R99" s="108"/>
      <c r="S99" s="108"/>
      <c r="T99" s="108"/>
      <c r="U99" s="108"/>
      <c r="V99" s="108"/>
      <c r="W99" s="108"/>
      <c r="X99" s="108"/>
      <c r="Y99" s="108"/>
    </row>
    <row r="100" spans="17:25" ht="12.95" customHeight="1" x14ac:dyDescent="0.2">
      <c r="Q100" s="108"/>
      <c r="R100" s="108"/>
      <c r="S100" s="108"/>
      <c r="T100" s="108"/>
      <c r="U100" s="108"/>
      <c r="V100" s="108"/>
      <c r="W100" s="108"/>
      <c r="X100" s="108"/>
      <c r="Y100" s="108"/>
    </row>
    <row r="101" spans="17:25" ht="12.95" customHeight="1" x14ac:dyDescent="0.2">
      <c r="Q101" s="108"/>
      <c r="R101" s="108"/>
      <c r="S101" s="108"/>
      <c r="T101" s="108"/>
      <c r="U101" s="108"/>
      <c r="V101" s="108"/>
      <c r="W101" s="108"/>
      <c r="X101" s="108"/>
      <c r="Y101" s="108"/>
    </row>
    <row r="102" spans="17:25" ht="12.95" customHeight="1" x14ac:dyDescent="0.2">
      <c r="Q102" s="108"/>
      <c r="R102" s="108"/>
      <c r="S102" s="108"/>
      <c r="T102" s="108"/>
      <c r="U102" s="108"/>
      <c r="V102" s="108"/>
      <c r="W102" s="108"/>
      <c r="X102" s="108"/>
      <c r="Y102" s="108"/>
    </row>
    <row r="103" spans="17:25" ht="12.95" customHeight="1" x14ac:dyDescent="0.2">
      <c r="Q103" s="108"/>
      <c r="R103" s="108"/>
      <c r="S103" s="108"/>
      <c r="T103" s="108"/>
      <c r="U103" s="108"/>
      <c r="V103" s="108"/>
      <c r="W103" s="108"/>
      <c r="X103" s="108"/>
      <c r="Y103" s="108"/>
    </row>
    <row r="104" spans="17:25" ht="12.95" customHeight="1" x14ac:dyDescent="0.2">
      <c r="Q104" s="108"/>
      <c r="R104" s="108"/>
      <c r="S104" s="108"/>
      <c r="T104" s="108"/>
      <c r="U104" s="108"/>
      <c r="V104" s="108"/>
      <c r="W104" s="108"/>
      <c r="X104" s="108"/>
      <c r="Y104" s="108"/>
    </row>
    <row r="105" spans="17:25" ht="12.95" customHeight="1" x14ac:dyDescent="0.2">
      <c r="Q105" s="108"/>
      <c r="R105" s="108"/>
      <c r="S105" s="108"/>
      <c r="T105" s="108"/>
      <c r="U105" s="108"/>
      <c r="V105" s="108"/>
      <c r="W105" s="108"/>
      <c r="X105" s="108"/>
      <c r="Y105" s="108"/>
    </row>
    <row r="106" spans="17:25" ht="12.95" customHeight="1" x14ac:dyDescent="0.2">
      <c r="Q106" s="108"/>
      <c r="R106" s="108"/>
      <c r="S106" s="108"/>
      <c r="T106" s="108"/>
      <c r="U106" s="108"/>
      <c r="V106" s="108"/>
      <c r="W106" s="108"/>
      <c r="X106" s="108"/>
      <c r="Y106" s="108"/>
    </row>
    <row r="107" spans="17:25" ht="12.95" customHeight="1" x14ac:dyDescent="0.2">
      <c r="Q107" s="108"/>
      <c r="R107" s="108"/>
      <c r="S107" s="108"/>
      <c r="T107" s="108"/>
      <c r="U107" s="108"/>
      <c r="V107" s="108"/>
      <c r="W107" s="108"/>
      <c r="X107" s="108"/>
      <c r="Y107" s="108"/>
    </row>
    <row r="108" spans="17:25" ht="12.95" customHeight="1" x14ac:dyDescent="0.2">
      <c r="Q108" s="108"/>
      <c r="R108" s="108"/>
      <c r="S108" s="108"/>
      <c r="T108" s="108"/>
      <c r="U108" s="108"/>
      <c r="V108" s="108"/>
      <c r="W108" s="108"/>
      <c r="X108" s="108"/>
      <c r="Y108" s="108"/>
    </row>
    <row r="109" spans="17:25" ht="12.95" customHeight="1" x14ac:dyDescent="0.2">
      <c r="Q109" s="108"/>
      <c r="R109" s="108"/>
      <c r="S109" s="108"/>
      <c r="T109" s="108"/>
      <c r="U109" s="108"/>
      <c r="V109" s="108"/>
      <c r="W109" s="108"/>
      <c r="X109" s="108"/>
      <c r="Y109" s="108"/>
    </row>
    <row r="110" spans="17:25" ht="12.95" customHeight="1" x14ac:dyDescent="0.2">
      <c r="Q110" s="108"/>
      <c r="R110" s="108"/>
      <c r="S110" s="108"/>
      <c r="T110" s="108"/>
      <c r="U110" s="108"/>
      <c r="V110" s="108"/>
      <c r="W110" s="108"/>
      <c r="X110" s="108"/>
      <c r="Y110" s="108"/>
    </row>
    <row r="111" spans="17:25" ht="12.95" customHeight="1" x14ac:dyDescent="0.2">
      <c r="Q111" s="108"/>
      <c r="R111" s="108"/>
      <c r="S111" s="108"/>
      <c r="T111" s="108"/>
      <c r="U111" s="108"/>
      <c r="V111" s="108"/>
      <c r="W111" s="108"/>
      <c r="X111" s="108"/>
      <c r="Y111" s="108"/>
    </row>
    <row r="112" spans="17:25" ht="12.95" customHeight="1" x14ac:dyDescent="0.2">
      <c r="Q112" s="108"/>
      <c r="R112" s="108"/>
      <c r="S112" s="108"/>
      <c r="T112" s="108"/>
      <c r="U112" s="108"/>
      <c r="V112" s="108"/>
      <c r="W112" s="108"/>
      <c r="X112" s="108"/>
      <c r="Y112" s="108"/>
    </row>
    <row r="113" spans="17:25" ht="12.95" customHeight="1" x14ac:dyDescent="0.2">
      <c r="Q113" s="108"/>
      <c r="R113" s="108"/>
      <c r="S113" s="108"/>
      <c r="T113" s="108"/>
      <c r="U113" s="108"/>
      <c r="V113" s="108"/>
      <c r="W113" s="108"/>
      <c r="X113" s="108"/>
      <c r="Y113" s="108"/>
    </row>
    <row r="114" spans="17:25" ht="12.95" customHeight="1" x14ac:dyDescent="0.2">
      <c r="Q114" s="108"/>
      <c r="R114" s="108"/>
      <c r="S114" s="108"/>
      <c r="T114" s="108"/>
      <c r="U114" s="108"/>
      <c r="V114" s="108"/>
      <c r="W114" s="108"/>
      <c r="X114" s="108"/>
      <c r="Y114" s="108"/>
    </row>
    <row r="115" spans="17:25" ht="12.95" customHeight="1" x14ac:dyDescent="0.2">
      <c r="Q115" s="108"/>
      <c r="R115" s="108"/>
      <c r="S115" s="108"/>
      <c r="T115" s="108"/>
      <c r="U115" s="108"/>
      <c r="V115" s="108"/>
      <c r="W115" s="108"/>
      <c r="X115" s="108"/>
      <c r="Y115" s="108"/>
    </row>
    <row r="116" spans="17:25" ht="12.95" customHeight="1" x14ac:dyDescent="0.2">
      <c r="Q116" s="108"/>
      <c r="R116" s="108"/>
      <c r="S116" s="108"/>
      <c r="T116" s="108"/>
      <c r="U116" s="108"/>
      <c r="V116" s="108"/>
      <c r="W116" s="108"/>
      <c r="X116" s="108"/>
      <c r="Y116" s="108"/>
    </row>
    <row r="117" spans="17:25" ht="12.95" customHeight="1" x14ac:dyDescent="0.2">
      <c r="Q117" s="108"/>
      <c r="R117" s="108"/>
      <c r="S117" s="108"/>
      <c r="T117" s="108"/>
      <c r="U117" s="108"/>
      <c r="V117" s="108"/>
      <c r="W117" s="108"/>
      <c r="X117" s="108"/>
      <c r="Y117" s="108"/>
    </row>
    <row r="118" spans="17:25" ht="12.95" customHeight="1" x14ac:dyDescent="0.2">
      <c r="Q118" s="108"/>
      <c r="R118" s="108"/>
      <c r="S118" s="108"/>
      <c r="T118" s="108"/>
      <c r="U118" s="108"/>
      <c r="V118" s="108"/>
      <c r="W118" s="108"/>
      <c r="X118" s="108"/>
      <c r="Y118" s="108"/>
    </row>
    <row r="119" spans="17:25" ht="12.95" customHeight="1" x14ac:dyDescent="0.2">
      <c r="Q119" s="108"/>
      <c r="R119" s="108"/>
      <c r="S119" s="108"/>
      <c r="T119" s="108"/>
      <c r="U119" s="108"/>
      <c r="V119" s="108"/>
      <c r="W119" s="108"/>
      <c r="X119" s="108"/>
      <c r="Y119" s="108"/>
    </row>
    <row r="120" spans="17:25" ht="12.95" customHeight="1" x14ac:dyDescent="0.2">
      <c r="Q120" s="108"/>
      <c r="R120" s="108"/>
      <c r="S120" s="108"/>
      <c r="T120" s="108"/>
      <c r="U120" s="108"/>
      <c r="V120" s="108"/>
      <c r="W120" s="108"/>
      <c r="X120" s="108"/>
      <c r="Y120" s="108"/>
    </row>
    <row r="121" spans="17:25" ht="12.95" customHeight="1" x14ac:dyDescent="0.2">
      <c r="Q121" s="108"/>
      <c r="R121" s="108"/>
      <c r="S121" s="108"/>
      <c r="T121" s="108"/>
      <c r="U121" s="108"/>
      <c r="V121" s="108"/>
      <c r="W121" s="108"/>
      <c r="X121" s="108"/>
      <c r="Y121" s="108"/>
    </row>
    <row r="122" spans="17:25" ht="12.95" customHeight="1" x14ac:dyDescent="0.2">
      <c r="Q122" s="108"/>
      <c r="R122" s="108"/>
      <c r="S122" s="108"/>
      <c r="T122" s="108"/>
      <c r="U122" s="108"/>
      <c r="V122" s="108"/>
      <c r="W122" s="108"/>
      <c r="X122" s="108"/>
      <c r="Y122" s="108"/>
    </row>
    <row r="123" spans="17:25" ht="12.95" customHeight="1" x14ac:dyDescent="0.2">
      <c r="Q123" s="108"/>
      <c r="R123" s="108"/>
      <c r="S123" s="108"/>
      <c r="T123" s="108"/>
      <c r="U123" s="108"/>
      <c r="V123" s="108"/>
      <c r="W123" s="108"/>
      <c r="X123" s="108"/>
      <c r="Y123" s="108"/>
    </row>
    <row r="124" spans="17:25" ht="12.95" customHeight="1" x14ac:dyDescent="0.2">
      <c r="Q124" s="108"/>
      <c r="R124" s="108"/>
      <c r="S124" s="108"/>
      <c r="T124" s="108"/>
      <c r="U124" s="108"/>
      <c r="V124" s="108"/>
      <c r="W124" s="108"/>
      <c r="X124" s="108"/>
      <c r="Y124" s="108"/>
    </row>
    <row r="125" spans="17:25" ht="12.95" customHeight="1" x14ac:dyDescent="0.2">
      <c r="Q125" s="108"/>
      <c r="R125" s="108"/>
      <c r="S125" s="108"/>
      <c r="T125" s="108"/>
      <c r="U125" s="108"/>
      <c r="V125" s="108"/>
      <c r="W125" s="108"/>
      <c r="X125" s="108"/>
      <c r="Y125" s="108"/>
    </row>
    <row r="126" spans="17:25" ht="12.95" customHeight="1" x14ac:dyDescent="0.2">
      <c r="Q126" s="108"/>
      <c r="R126" s="108"/>
      <c r="S126" s="108"/>
      <c r="T126" s="108"/>
      <c r="U126" s="108"/>
      <c r="V126" s="108"/>
      <c r="W126" s="108"/>
      <c r="X126" s="108"/>
      <c r="Y126" s="108"/>
    </row>
    <row r="127" spans="17:25" ht="12.95" customHeight="1" x14ac:dyDescent="0.2">
      <c r="Q127" s="108"/>
      <c r="R127" s="108"/>
      <c r="S127" s="108"/>
      <c r="T127" s="108"/>
      <c r="U127" s="108"/>
      <c r="V127" s="108"/>
      <c r="W127" s="108"/>
      <c r="X127" s="108"/>
      <c r="Y127" s="108"/>
    </row>
    <row r="128" spans="17:25" ht="12.95" customHeight="1" x14ac:dyDescent="0.2">
      <c r="Q128" s="108"/>
      <c r="R128" s="108"/>
      <c r="S128" s="108"/>
      <c r="T128" s="108"/>
      <c r="U128" s="108"/>
      <c r="V128" s="108"/>
      <c r="W128" s="108"/>
      <c r="X128" s="108"/>
      <c r="Y128" s="108"/>
    </row>
    <row r="129" spans="17:25" ht="12.95" customHeight="1" x14ac:dyDescent="0.2">
      <c r="Q129" s="108"/>
      <c r="R129" s="108"/>
      <c r="S129" s="108"/>
      <c r="T129" s="108"/>
      <c r="U129" s="108"/>
      <c r="V129" s="108"/>
      <c r="W129" s="108"/>
      <c r="X129" s="108"/>
      <c r="Y129" s="108"/>
    </row>
    <row r="130" spans="17:25" ht="12.95" customHeight="1" x14ac:dyDescent="0.2">
      <c r="Q130" s="108"/>
      <c r="R130" s="108"/>
      <c r="S130" s="108"/>
      <c r="T130" s="108"/>
      <c r="U130" s="108"/>
      <c r="V130" s="108"/>
      <c r="W130" s="108"/>
      <c r="X130" s="108"/>
      <c r="Y130" s="108"/>
    </row>
    <row r="131" spans="17:25" ht="12.95" customHeight="1" x14ac:dyDescent="0.2">
      <c r="Q131" s="108"/>
      <c r="R131" s="108"/>
      <c r="S131" s="108"/>
      <c r="T131" s="108"/>
      <c r="U131" s="108"/>
      <c r="V131" s="108"/>
      <c r="W131" s="108"/>
      <c r="X131" s="108"/>
      <c r="Y131" s="108"/>
    </row>
    <row r="132" spans="17:25" ht="12.95" customHeight="1" x14ac:dyDescent="0.2">
      <c r="Q132" s="108"/>
      <c r="R132" s="108"/>
      <c r="S132" s="108"/>
      <c r="T132" s="108"/>
      <c r="U132" s="108"/>
      <c r="V132" s="108"/>
      <c r="W132" s="108"/>
      <c r="X132" s="108"/>
      <c r="Y132" s="108"/>
    </row>
    <row r="133" spans="17:25" ht="12.95" customHeight="1" x14ac:dyDescent="0.2">
      <c r="Q133" s="108"/>
      <c r="R133" s="108"/>
      <c r="S133" s="108"/>
      <c r="T133" s="108"/>
      <c r="U133" s="108"/>
      <c r="V133" s="108"/>
      <c r="W133" s="108"/>
      <c r="X133" s="108"/>
      <c r="Y133" s="108"/>
    </row>
    <row r="134" spans="17:25" ht="12.95" customHeight="1" x14ac:dyDescent="0.2">
      <c r="Q134" s="108"/>
      <c r="R134" s="108"/>
      <c r="S134" s="108"/>
      <c r="T134" s="108"/>
      <c r="U134" s="108"/>
      <c r="V134" s="108"/>
      <c r="W134" s="108"/>
      <c r="X134" s="108"/>
      <c r="Y134" s="108"/>
    </row>
    <row r="135" spans="17:25" ht="12.95" customHeight="1" x14ac:dyDescent="0.2">
      <c r="Q135" s="108"/>
      <c r="R135" s="108"/>
      <c r="S135" s="108"/>
      <c r="T135" s="108"/>
      <c r="U135" s="108"/>
      <c r="V135" s="108"/>
      <c r="W135" s="108"/>
      <c r="X135" s="108"/>
      <c r="Y135" s="108"/>
    </row>
    <row r="136" spans="17:25" ht="12.95" customHeight="1" x14ac:dyDescent="0.2">
      <c r="Q136" s="108"/>
      <c r="R136" s="108"/>
      <c r="S136" s="108"/>
      <c r="T136" s="108"/>
      <c r="U136" s="108"/>
      <c r="V136" s="108"/>
      <c r="W136" s="108"/>
      <c r="X136" s="108"/>
      <c r="Y136" s="108"/>
    </row>
    <row r="137" spans="17:25" ht="12.95" customHeight="1" x14ac:dyDescent="0.2">
      <c r="Q137" s="108"/>
      <c r="R137" s="108"/>
      <c r="S137" s="108"/>
      <c r="T137" s="108"/>
      <c r="U137" s="108"/>
      <c r="V137" s="108"/>
      <c r="W137" s="108"/>
      <c r="X137" s="108"/>
      <c r="Y137" s="108"/>
    </row>
    <row r="138" spans="17:25" ht="12.95" customHeight="1" x14ac:dyDescent="0.2">
      <c r="Q138" s="108"/>
      <c r="R138" s="108"/>
      <c r="S138" s="108"/>
      <c r="T138" s="108"/>
      <c r="U138" s="108"/>
      <c r="V138" s="108"/>
      <c r="W138" s="108"/>
      <c r="X138" s="108"/>
      <c r="Y138" s="108"/>
    </row>
    <row r="139" spans="17:25" ht="12.95" customHeight="1" x14ac:dyDescent="0.2">
      <c r="Q139" s="108"/>
      <c r="R139" s="108"/>
      <c r="S139" s="108"/>
      <c r="T139" s="108"/>
      <c r="U139" s="108"/>
      <c r="V139" s="108"/>
      <c r="W139" s="108"/>
      <c r="X139" s="108"/>
      <c r="Y139" s="108"/>
    </row>
    <row r="140" spans="17:25" ht="12.95" customHeight="1" x14ac:dyDescent="0.2">
      <c r="Q140" s="108"/>
      <c r="R140" s="108"/>
      <c r="S140" s="108"/>
      <c r="T140" s="108"/>
      <c r="U140" s="108"/>
      <c r="V140" s="108"/>
      <c r="W140" s="108"/>
      <c r="X140" s="108"/>
      <c r="Y140" s="108"/>
    </row>
    <row r="141" spans="17:25" ht="12.95" customHeight="1" x14ac:dyDescent="0.2">
      <c r="Q141" s="108"/>
      <c r="R141" s="108"/>
      <c r="S141" s="108"/>
      <c r="T141" s="108"/>
      <c r="U141" s="108"/>
      <c r="V141" s="108"/>
      <c r="W141" s="108"/>
      <c r="X141" s="108"/>
      <c r="Y141" s="108"/>
    </row>
    <row r="142" spans="17:25" ht="12.95" customHeight="1" x14ac:dyDescent="0.2">
      <c r="Q142" s="108"/>
      <c r="R142" s="108"/>
      <c r="S142" s="108"/>
      <c r="T142" s="108"/>
      <c r="U142" s="108"/>
      <c r="V142" s="108"/>
      <c r="W142" s="108"/>
      <c r="X142" s="108"/>
      <c r="Y142" s="108"/>
    </row>
    <row r="143" spans="17:25" ht="12.95" customHeight="1" x14ac:dyDescent="0.2">
      <c r="Q143" s="108"/>
      <c r="R143" s="108"/>
      <c r="S143" s="108"/>
      <c r="T143" s="108"/>
      <c r="U143" s="108"/>
      <c r="V143" s="108"/>
      <c r="W143" s="108"/>
      <c r="X143" s="108"/>
      <c r="Y143" s="108"/>
    </row>
    <row r="144" spans="17:25" ht="12.95" customHeight="1" x14ac:dyDescent="0.2">
      <c r="Q144" s="108"/>
      <c r="R144" s="108"/>
      <c r="S144" s="108"/>
      <c r="T144" s="108"/>
      <c r="U144" s="108"/>
      <c r="V144" s="108"/>
      <c r="W144" s="108"/>
      <c r="X144" s="108"/>
      <c r="Y144" s="108"/>
    </row>
    <row r="145" spans="17:25" ht="12.95" customHeight="1" x14ac:dyDescent="0.2">
      <c r="Q145" s="108"/>
      <c r="R145" s="108"/>
      <c r="S145" s="108"/>
      <c r="T145" s="108"/>
      <c r="U145" s="108"/>
      <c r="V145" s="108"/>
      <c r="W145" s="108"/>
      <c r="X145" s="108"/>
      <c r="Y145" s="108"/>
    </row>
    <row r="146" spans="17:25" ht="12.95" customHeight="1" x14ac:dyDescent="0.2">
      <c r="Q146" s="108"/>
      <c r="R146" s="108"/>
      <c r="S146" s="108"/>
      <c r="T146" s="108"/>
      <c r="U146" s="108"/>
      <c r="V146" s="108"/>
      <c r="W146" s="108"/>
      <c r="X146" s="108"/>
      <c r="Y146" s="108"/>
    </row>
    <row r="147" spans="17:25" ht="12.95" customHeight="1" x14ac:dyDescent="0.2">
      <c r="Q147" s="108"/>
      <c r="R147" s="108"/>
      <c r="S147" s="108"/>
      <c r="T147" s="108"/>
      <c r="U147" s="108"/>
      <c r="V147" s="108"/>
      <c r="W147" s="108"/>
      <c r="X147" s="108"/>
      <c r="Y147" s="108"/>
    </row>
    <row r="148" spans="17:25" ht="12.95" customHeight="1" x14ac:dyDescent="0.2">
      <c r="Q148" s="108"/>
      <c r="R148" s="108"/>
      <c r="S148" s="108"/>
      <c r="T148" s="108"/>
      <c r="U148" s="108"/>
      <c r="V148" s="108"/>
      <c r="W148" s="108"/>
      <c r="X148" s="108"/>
      <c r="Y148" s="108"/>
    </row>
    <row r="149" spans="17:25" ht="12.95" customHeight="1" x14ac:dyDescent="0.2">
      <c r="Q149" s="108"/>
      <c r="R149" s="108"/>
      <c r="S149" s="108"/>
      <c r="T149" s="108"/>
      <c r="U149" s="108"/>
      <c r="V149" s="108"/>
      <c r="W149" s="108"/>
      <c r="X149" s="108"/>
      <c r="Y149" s="108"/>
    </row>
    <row r="150" spans="17:25" ht="12.95" customHeight="1" x14ac:dyDescent="0.2">
      <c r="Q150" s="108"/>
      <c r="R150" s="108"/>
      <c r="S150" s="108"/>
      <c r="T150" s="108"/>
      <c r="U150" s="108"/>
      <c r="V150" s="108"/>
      <c r="W150" s="108"/>
      <c r="X150" s="108"/>
      <c r="Y150" s="108"/>
    </row>
    <row r="151" spans="17:25" ht="12.95" customHeight="1" x14ac:dyDescent="0.2">
      <c r="Q151" s="108"/>
      <c r="R151" s="108"/>
      <c r="S151" s="108"/>
      <c r="T151" s="108"/>
      <c r="U151" s="108"/>
      <c r="V151" s="108"/>
      <c r="W151" s="108"/>
      <c r="X151" s="108"/>
      <c r="Y151" s="108"/>
    </row>
    <row r="152" spans="17:25" ht="12.95" customHeight="1" x14ac:dyDescent="0.2">
      <c r="Q152" s="108"/>
      <c r="R152" s="108"/>
      <c r="S152" s="108"/>
      <c r="T152" s="108"/>
      <c r="U152" s="108"/>
      <c r="V152" s="108"/>
      <c r="W152" s="108"/>
      <c r="X152" s="108"/>
      <c r="Y152" s="108"/>
    </row>
    <row r="153" spans="17:25" ht="12.95" customHeight="1" x14ac:dyDescent="0.2">
      <c r="Q153" s="108"/>
      <c r="R153" s="108"/>
      <c r="S153" s="108"/>
      <c r="T153" s="108"/>
      <c r="U153" s="108"/>
      <c r="V153" s="108"/>
      <c r="W153" s="108"/>
      <c r="X153" s="108"/>
      <c r="Y153" s="108"/>
    </row>
    <row r="154" spans="17:25" ht="12.95" customHeight="1" x14ac:dyDescent="0.2">
      <c r="Q154" s="108"/>
      <c r="R154" s="108"/>
      <c r="S154" s="108"/>
      <c r="T154" s="108"/>
      <c r="U154" s="108"/>
      <c r="V154" s="108"/>
      <c r="W154" s="108"/>
      <c r="X154" s="108"/>
      <c r="Y154" s="108"/>
    </row>
    <row r="155" spans="17:25" ht="12.95" customHeight="1" x14ac:dyDescent="0.2">
      <c r="Q155" s="108"/>
      <c r="R155" s="108"/>
      <c r="S155" s="108"/>
      <c r="T155" s="108"/>
      <c r="U155" s="108"/>
      <c r="V155" s="108"/>
      <c r="W155" s="108"/>
      <c r="X155" s="108"/>
      <c r="Y155" s="108"/>
    </row>
    <row r="156" spans="17:25" ht="12.95" customHeight="1" x14ac:dyDescent="0.2">
      <c r="Q156" s="108"/>
      <c r="R156" s="108"/>
      <c r="S156" s="108"/>
      <c r="T156" s="108"/>
      <c r="U156" s="108"/>
      <c r="V156" s="108"/>
      <c r="W156" s="108"/>
      <c r="X156" s="108"/>
      <c r="Y156" s="108"/>
    </row>
    <row r="157" spans="17:25" ht="12.95" customHeight="1" x14ac:dyDescent="0.2">
      <c r="Q157" s="108"/>
      <c r="R157" s="108"/>
      <c r="S157" s="108"/>
      <c r="T157" s="108"/>
      <c r="U157" s="108"/>
      <c r="V157" s="108"/>
      <c r="W157" s="108"/>
      <c r="X157" s="108"/>
      <c r="Y157" s="108"/>
    </row>
    <row r="158" spans="17:25" ht="12.95" customHeight="1" x14ac:dyDescent="0.2">
      <c r="Q158" s="108"/>
      <c r="R158" s="108"/>
      <c r="S158" s="108"/>
      <c r="T158" s="108"/>
      <c r="U158" s="108"/>
      <c r="V158" s="108"/>
      <c r="W158" s="108"/>
      <c r="X158" s="108"/>
      <c r="Y158" s="108"/>
    </row>
    <row r="159" spans="17:25" ht="12.95" customHeight="1" x14ac:dyDescent="0.2">
      <c r="Q159" s="108"/>
      <c r="R159" s="108"/>
      <c r="S159" s="108"/>
      <c r="T159" s="108"/>
      <c r="U159" s="108"/>
      <c r="V159" s="108"/>
      <c r="W159" s="108"/>
      <c r="X159" s="108"/>
      <c r="Y159" s="108"/>
    </row>
    <row r="160" spans="17:25" ht="12.95" customHeight="1" x14ac:dyDescent="0.2">
      <c r="Q160" s="108"/>
      <c r="R160" s="108"/>
      <c r="S160" s="108"/>
      <c r="T160" s="108"/>
      <c r="U160" s="108"/>
      <c r="V160" s="108"/>
      <c r="W160" s="108"/>
      <c r="X160" s="108"/>
      <c r="Y160" s="108"/>
    </row>
    <row r="161" spans="17:25" ht="12.95" customHeight="1" x14ac:dyDescent="0.2">
      <c r="Q161" s="108"/>
      <c r="R161" s="108"/>
      <c r="S161" s="108"/>
      <c r="T161" s="108"/>
      <c r="U161" s="108"/>
      <c r="V161" s="108"/>
      <c r="W161" s="108"/>
      <c r="X161" s="108"/>
      <c r="Y161" s="108"/>
    </row>
    <row r="162" spans="17:25" ht="12.95" customHeight="1" x14ac:dyDescent="0.2">
      <c r="Q162" s="108"/>
      <c r="R162" s="108"/>
      <c r="S162" s="108"/>
      <c r="T162" s="108"/>
      <c r="U162" s="108"/>
      <c r="V162" s="108"/>
      <c r="W162" s="108"/>
      <c r="X162" s="108"/>
      <c r="Y162" s="108"/>
    </row>
    <row r="163" spans="17:25" ht="12.95" customHeight="1" x14ac:dyDescent="0.2">
      <c r="Q163" s="108"/>
      <c r="R163" s="108"/>
      <c r="S163" s="108"/>
      <c r="T163" s="108"/>
      <c r="U163" s="108"/>
      <c r="V163" s="108"/>
      <c r="W163" s="108"/>
      <c r="X163" s="108"/>
      <c r="Y163" s="108"/>
    </row>
    <row r="164" spans="17:25" ht="12.95" customHeight="1" x14ac:dyDescent="0.2">
      <c r="Q164" s="108"/>
      <c r="R164" s="108"/>
      <c r="S164" s="108"/>
      <c r="T164" s="108"/>
      <c r="U164" s="108"/>
      <c r="V164" s="108"/>
      <c r="W164" s="108"/>
      <c r="X164" s="108"/>
      <c r="Y164" s="108"/>
    </row>
    <row r="165" spans="17:25" ht="12.95" customHeight="1" x14ac:dyDescent="0.2">
      <c r="Q165" s="108"/>
      <c r="R165" s="108"/>
      <c r="S165" s="108"/>
      <c r="T165" s="108"/>
      <c r="U165" s="108"/>
      <c r="V165" s="108"/>
      <c r="W165" s="108"/>
      <c r="X165" s="108"/>
      <c r="Y165" s="108"/>
    </row>
    <row r="166" spans="17:25" ht="12.95" customHeight="1" x14ac:dyDescent="0.2">
      <c r="Q166" s="108"/>
      <c r="R166" s="108"/>
      <c r="S166" s="108"/>
      <c r="T166" s="108"/>
      <c r="U166" s="108"/>
      <c r="V166" s="108"/>
      <c r="W166" s="108"/>
      <c r="X166" s="108"/>
      <c r="Y166" s="108"/>
    </row>
    <row r="167" spans="17:25" ht="12.95" customHeight="1" x14ac:dyDescent="0.2">
      <c r="Q167" s="108"/>
      <c r="R167" s="108"/>
      <c r="S167" s="108"/>
      <c r="T167" s="108"/>
      <c r="U167" s="108"/>
      <c r="V167" s="108"/>
      <c r="W167" s="108"/>
      <c r="X167" s="108"/>
      <c r="Y167" s="108"/>
    </row>
    <row r="168" spans="17:25" ht="12.95" customHeight="1" x14ac:dyDescent="0.2">
      <c r="Q168" s="108"/>
      <c r="R168" s="108"/>
      <c r="S168" s="108"/>
      <c r="T168" s="108"/>
      <c r="U168" s="108"/>
      <c r="V168" s="108"/>
      <c r="W168" s="108"/>
      <c r="X168" s="108"/>
      <c r="Y168" s="108"/>
    </row>
    <row r="169" spans="17:25" ht="12.95" customHeight="1" x14ac:dyDescent="0.2">
      <c r="Q169" s="108"/>
      <c r="R169" s="108"/>
      <c r="S169" s="108"/>
      <c r="T169" s="108"/>
      <c r="U169" s="108"/>
      <c r="V169" s="108"/>
      <c r="W169" s="108"/>
      <c r="X169" s="108"/>
      <c r="Y169" s="108"/>
    </row>
    <row r="170" spans="17:25" ht="12.95" customHeight="1" x14ac:dyDescent="0.2">
      <c r="Q170" s="108"/>
      <c r="R170" s="108"/>
      <c r="S170" s="108"/>
      <c r="T170" s="108"/>
      <c r="U170" s="108"/>
      <c r="V170" s="108"/>
      <c r="W170" s="108"/>
      <c r="X170" s="108"/>
      <c r="Y170" s="108"/>
    </row>
    <row r="171" spans="17:25" ht="12.95" customHeight="1" x14ac:dyDescent="0.2">
      <c r="Q171" s="108"/>
      <c r="R171" s="108"/>
      <c r="S171" s="108"/>
      <c r="T171" s="108"/>
      <c r="U171" s="108"/>
      <c r="V171" s="108"/>
      <c r="W171" s="108"/>
      <c r="X171" s="108"/>
      <c r="Y171" s="108"/>
    </row>
    <row r="172" spans="17:25" ht="12.95" customHeight="1" x14ac:dyDescent="0.2">
      <c r="Q172" s="108"/>
      <c r="R172" s="108"/>
      <c r="S172" s="108"/>
      <c r="T172" s="108"/>
      <c r="U172" s="108"/>
      <c r="V172" s="108"/>
      <c r="W172" s="108"/>
      <c r="X172" s="108"/>
      <c r="Y172" s="108"/>
    </row>
    <row r="173" spans="17:25" ht="12.95" customHeight="1" x14ac:dyDescent="0.2">
      <c r="Q173" s="108"/>
      <c r="R173" s="108"/>
      <c r="S173" s="108"/>
      <c r="T173" s="108"/>
      <c r="U173" s="108"/>
      <c r="V173" s="108"/>
      <c r="W173" s="108"/>
      <c r="X173" s="108"/>
      <c r="Y173" s="108"/>
    </row>
    <row r="174" spans="17:25" ht="12.95" customHeight="1" x14ac:dyDescent="0.2">
      <c r="Q174" s="108"/>
      <c r="R174" s="108"/>
      <c r="S174" s="108"/>
      <c r="T174" s="108"/>
      <c r="U174" s="108"/>
      <c r="V174" s="108"/>
      <c r="W174" s="108"/>
      <c r="X174" s="108"/>
      <c r="Y174" s="108"/>
    </row>
    <row r="175" spans="17:25" ht="12.95" customHeight="1" x14ac:dyDescent="0.2">
      <c r="Q175" s="108"/>
      <c r="R175" s="108"/>
      <c r="S175" s="108"/>
      <c r="T175" s="108"/>
      <c r="U175" s="108"/>
      <c r="V175" s="108"/>
      <c r="W175" s="108"/>
      <c r="X175" s="108"/>
      <c r="Y175" s="108"/>
    </row>
    <row r="176" spans="17:25" ht="12.95" customHeight="1" x14ac:dyDescent="0.2">
      <c r="Q176" s="108"/>
      <c r="R176" s="108"/>
      <c r="S176" s="108"/>
      <c r="T176" s="108"/>
      <c r="U176" s="108"/>
      <c r="V176" s="108"/>
      <c r="W176" s="108"/>
      <c r="X176" s="108"/>
      <c r="Y176" s="108"/>
    </row>
    <row r="177" spans="17:25" ht="12.95" customHeight="1" x14ac:dyDescent="0.2">
      <c r="Q177" s="108"/>
      <c r="R177" s="108"/>
      <c r="S177" s="108"/>
      <c r="T177" s="108"/>
      <c r="U177" s="108"/>
      <c r="V177" s="108"/>
      <c r="W177" s="108"/>
      <c r="X177" s="108"/>
      <c r="Y177" s="108"/>
    </row>
    <row r="178" spans="17:25" ht="12.95" customHeight="1" x14ac:dyDescent="0.2">
      <c r="Q178" s="108"/>
      <c r="R178" s="108"/>
      <c r="S178" s="108"/>
      <c r="T178" s="108"/>
      <c r="U178" s="108"/>
      <c r="V178" s="108"/>
      <c r="W178" s="108"/>
      <c r="X178" s="108"/>
      <c r="Y178" s="108"/>
    </row>
    <row r="179" spans="17:25" ht="12.95" customHeight="1" x14ac:dyDescent="0.2">
      <c r="Q179" s="108"/>
      <c r="R179" s="108"/>
      <c r="S179" s="108"/>
      <c r="T179" s="108"/>
      <c r="U179" s="108"/>
      <c r="V179" s="108"/>
      <c r="W179" s="108"/>
      <c r="X179" s="108"/>
      <c r="Y179" s="108"/>
    </row>
    <row r="180" spans="17:25" ht="12.95" customHeight="1" x14ac:dyDescent="0.2">
      <c r="Q180" s="108"/>
      <c r="R180" s="108"/>
      <c r="S180" s="108"/>
      <c r="T180" s="108"/>
      <c r="U180" s="108"/>
      <c r="V180" s="108"/>
      <c r="W180" s="108"/>
      <c r="X180" s="108"/>
      <c r="Y180" s="108"/>
    </row>
    <row r="181" spans="17:25" ht="12.95" customHeight="1" x14ac:dyDescent="0.2">
      <c r="Q181" s="108"/>
      <c r="R181" s="108"/>
      <c r="S181" s="108"/>
      <c r="T181" s="108"/>
      <c r="U181" s="108"/>
      <c r="V181" s="108"/>
      <c r="W181" s="108"/>
      <c r="X181" s="108"/>
      <c r="Y181" s="108"/>
    </row>
    <row r="182" spans="17:25" ht="12.95" customHeight="1" x14ac:dyDescent="0.2">
      <c r="Q182" s="108"/>
      <c r="R182" s="108"/>
      <c r="S182" s="108"/>
      <c r="T182" s="108"/>
      <c r="U182" s="108"/>
      <c r="V182" s="108"/>
      <c r="W182" s="108"/>
      <c r="X182" s="108"/>
      <c r="Y182" s="108"/>
    </row>
    <row r="183" spans="17:25" ht="12.95" customHeight="1" x14ac:dyDescent="0.2">
      <c r="Q183" s="108"/>
      <c r="R183" s="108"/>
      <c r="S183" s="108"/>
      <c r="T183" s="108"/>
      <c r="U183" s="108"/>
      <c r="V183" s="108"/>
      <c r="W183" s="108"/>
      <c r="X183" s="108"/>
      <c r="Y183" s="108"/>
    </row>
    <row r="184" spans="17:25" ht="12.95" customHeight="1" x14ac:dyDescent="0.2">
      <c r="Q184" s="108"/>
      <c r="R184" s="108"/>
      <c r="S184" s="108"/>
      <c r="T184" s="108"/>
      <c r="U184" s="108"/>
      <c r="V184" s="108"/>
      <c r="W184" s="108"/>
      <c r="X184" s="108"/>
      <c r="Y184" s="108"/>
    </row>
    <row r="185" spans="17:25" ht="12.95" customHeight="1" x14ac:dyDescent="0.2">
      <c r="Q185" s="108"/>
      <c r="R185" s="108"/>
      <c r="S185" s="108"/>
      <c r="T185" s="108"/>
      <c r="U185" s="108"/>
      <c r="V185" s="108"/>
      <c r="W185" s="108"/>
      <c r="X185" s="108"/>
      <c r="Y185" s="108"/>
    </row>
    <row r="186" spans="17:25" ht="12.95" customHeight="1" x14ac:dyDescent="0.2">
      <c r="Q186" s="108"/>
      <c r="R186" s="108"/>
      <c r="S186" s="108"/>
      <c r="T186" s="108"/>
      <c r="U186" s="108"/>
      <c r="V186" s="108"/>
      <c r="W186" s="108"/>
      <c r="X186" s="108"/>
      <c r="Y186" s="108"/>
    </row>
    <row r="187" spans="17:25" ht="12.95" customHeight="1" x14ac:dyDescent="0.2">
      <c r="Q187" s="108"/>
      <c r="R187" s="108"/>
      <c r="S187" s="108"/>
      <c r="T187" s="108"/>
      <c r="U187" s="108"/>
      <c r="V187" s="108"/>
      <c r="W187" s="108"/>
      <c r="X187" s="108"/>
      <c r="Y187" s="108"/>
    </row>
    <row r="188" spans="17:25" ht="12.95" customHeight="1" x14ac:dyDescent="0.2">
      <c r="Q188" s="108"/>
      <c r="R188" s="108"/>
      <c r="S188" s="108"/>
      <c r="T188" s="108"/>
      <c r="U188" s="108"/>
      <c r="V188" s="108"/>
      <c r="W188" s="108"/>
      <c r="X188" s="108"/>
      <c r="Y188" s="108"/>
    </row>
    <row r="189" spans="17:25" ht="12.95" customHeight="1" x14ac:dyDescent="0.2">
      <c r="Q189" s="108"/>
      <c r="R189" s="108"/>
      <c r="S189" s="108"/>
      <c r="T189" s="108"/>
      <c r="U189" s="108"/>
      <c r="V189" s="108"/>
      <c r="W189" s="108"/>
      <c r="X189" s="108"/>
      <c r="Y189" s="108"/>
    </row>
    <row r="190" spans="17:25" ht="12.95" customHeight="1" x14ac:dyDescent="0.2">
      <c r="Q190" s="108"/>
      <c r="R190" s="108"/>
      <c r="S190" s="108"/>
      <c r="T190" s="108"/>
      <c r="U190" s="108"/>
      <c r="V190" s="108"/>
      <c r="W190" s="108"/>
      <c r="X190" s="108"/>
      <c r="Y190" s="108"/>
    </row>
    <row r="191" spans="17:25" ht="12.95" customHeight="1" x14ac:dyDescent="0.2">
      <c r="Q191" s="108"/>
      <c r="R191" s="108"/>
      <c r="S191" s="108"/>
      <c r="T191" s="108"/>
      <c r="U191" s="108"/>
      <c r="V191" s="108"/>
      <c r="W191" s="108"/>
      <c r="X191" s="108"/>
      <c r="Y191" s="108"/>
    </row>
    <row r="192" spans="17:25" ht="12.95" customHeight="1" x14ac:dyDescent="0.2">
      <c r="Q192" s="108"/>
      <c r="R192" s="108"/>
      <c r="S192" s="108"/>
      <c r="T192" s="108"/>
      <c r="U192" s="108"/>
      <c r="V192" s="108"/>
      <c r="W192" s="108"/>
      <c r="X192" s="108"/>
      <c r="Y192" s="108"/>
    </row>
    <row r="193" spans="17:25" ht="12.95" customHeight="1" x14ac:dyDescent="0.2">
      <c r="Q193" s="108"/>
      <c r="R193" s="108"/>
      <c r="S193" s="108"/>
      <c r="T193" s="108"/>
      <c r="U193" s="108"/>
      <c r="V193" s="108"/>
      <c r="W193" s="108"/>
      <c r="X193" s="108"/>
      <c r="Y193" s="108"/>
    </row>
    <row r="194" spans="17:25" ht="12.95" customHeight="1" x14ac:dyDescent="0.2">
      <c r="Q194" s="108"/>
      <c r="R194" s="108"/>
      <c r="S194" s="108"/>
      <c r="T194" s="108"/>
      <c r="U194" s="108"/>
      <c r="V194" s="108"/>
      <c r="W194" s="108"/>
      <c r="X194" s="108"/>
      <c r="Y194" s="108"/>
    </row>
    <row r="195" spans="17:25" ht="12.95" customHeight="1" x14ac:dyDescent="0.2">
      <c r="Q195" s="108"/>
      <c r="R195" s="108"/>
      <c r="S195" s="108"/>
      <c r="T195" s="108"/>
      <c r="U195" s="108"/>
      <c r="V195" s="108"/>
      <c r="W195" s="108"/>
      <c r="X195" s="108"/>
      <c r="Y195" s="108"/>
    </row>
    <row r="196" spans="17:25" ht="12.95" customHeight="1" x14ac:dyDescent="0.2">
      <c r="Q196" s="108"/>
      <c r="R196" s="108"/>
      <c r="S196" s="108"/>
      <c r="T196" s="108"/>
      <c r="U196" s="108"/>
      <c r="V196" s="108"/>
      <c r="W196" s="108"/>
      <c r="X196" s="108"/>
      <c r="Y196" s="108"/>
    </row>
    <row r="197" spans="17:25" ht="12.95" customHeight="1" x14ac:dyDescent="0.2">
      <c r="Q197" s="108"/>
      <c r="R197" s="108"/>
      <c r="S197" s="108"/>
      <c r="T197" s="108"/>
      <c r="U197" s="108"/>
      <c r="V197" s="108"/>
      <c r="W197" s="108"/>
      <c r="X197" s="108"/>
      <c r="Y197" s="108"/>
    </row>
    <row r="198" spans="17:25" ht="12.95" customHeight="1" x14ac:dyDescent="0.2">
      <c r="Q198" s="108"/>
      <c r="R198" s="108"/>
      <c r="S198" s="108"/>
      <c r="T198" s="108"/>
      <c r="U198" s="108"/>
      <c r="V198" s="108"/>
      <c r="W198" s="108"/>
      <c r="X198" s="108"/>
      <c r="Y198" s="108"/>
    </row>
    <row r="199" spans="17:25" ht="12.95" customHeight="1" x14ac:dyDescent="0.2">
      <c r="Q199" s="108"/>
      <c r="R199" s="108"/>
      <c r="S199" s="108"/>
      <c r="T199" s="108"/>
      <c r="U199" s="108"/>
      <c r="V199" s="108"/>
      <c r="W199" s="108"/>
      <c r="X199" s="108"/>
      <c r="Y199" s="108"/>
    </row>
    <row r="200" spans="17:25" ht="12.95" customHeight="1" x14ac:dyDescent="0.2">
      <c r="Q200" s="108"/>
      <c r="R200" s="108"/>
      <c r="S200" s="108"/>
      <c r="T200" s="108"/>
      <c r="U200" s="108"/>
      <c r="V200" s="108"/>
      <c r="W200" s="108"/>
      <c r="X200" s="108"/>
      <c r="Y200" s="108"/>
    </row>
    <row r="201" spans="17:25" ht="12.95" customHeight="1" x14ac:dyDescent="0.2">
      <c r="Q201" s="108"/>
      <c r="R201" s="108"/>
      <c r="S201" s="108"/>
      <c r="T201" s="108"/>
      <c r="U201" s="108"/>
      <c r="V201" s="108"/>
      <c r="W201" s="108"/>
      <c r="X201" s="108"/>
      <c r="Y201" s="108"/>
    </row>
    <row r="202" spans="17:25" ht="12.95" customHeight="1" x14ac:dyDescent="0.2">
      <c r="Q202" s="108"/>
      <c r="R202" s="108"/>
      <c r="S202" s="108"/>
      <c r="T202" s="108"/>
      <c r="U202" s="108"/>
      <c r="V202" s="108"/>
      <c r="W202" s="108"/>
      <c r="X202" s="108"/>
      <c r="Y202" s="108"/>
    </row>
    <row r="203" spans="17:25" ht="12.95" customHeight="1" x14ac:dyDescent="0.2">
      <c r="Q203" s="108"/>
      <c r="R203" s="108"/>
      <c r="S203" s="108"/>
      <c r="T203" s="108"/>
      <c r="U203" s="108"/>
      <c r="V203" s="108"/>
      <c r="W203" s="108"/>
      <c r="X203" s="108"/>
      <c r="Y203" s="108"/>
    </row>
    <row r="204" spans="17:25" ht="12.95" customHeight="1" x14ac:dyDescent="0.2">
      <c r="Q204" s="108"/>
      <c r="R204" s="108"/>
      <c r="S204" s="108"/>
      <c r="T204" s="108"/>
      <c r="U204" s="108"/>
      <c r="V204" s="108"/>
      <c r="W204" s="108"/>
      <c r="X204" s="108"/>
      <c r="Y204" s="108"/>
    </row>
    <row r="205" spans="17:25" ht="12.95" customHeight="1" x14ac:dyDescent="0.2">
      <c r="Q205" s="108"/>
      <c r="R205" s="108"/>
      <c r="S205" s="108"/>
      <c r="T205" s="108"/>
      <c r="U205" s="108"/>
      <c r="V205" s="108"/>
      <c r="W205" s="108"/>
      <c r="X205" s="108"/>
      <c r="Y205" s="108"/>
    </row>
    <row r="206" spans="17:25" ht="12.95" customHeight="1" x14ac:dyDescent="0.2">
      <c r="Q206" s="108"/>
      <c r="R206" s="108"/>
      <c r="S206" s="108"/>
      <c r="T206" s="108"/>
      <c r="U206" s="108"/>
      <c r="V206" s="108"/>
      <c r="W206" s="108"/>
      <c r="X206" s="108"/>
      <c r="Y206" s="108"/>
    </row>
    <row r="207" spans="17:25" ht="12.95" customHeight="1" x14ac:dyDescent="0.2">
      <c r="Q207" s="108"/>
      <c r="R207" s="108"/>
      <c r="S207" s="108"/>
      <c r="T207" s="108"/>
      <c r="U207" s="108"/>
      <c r="V207" s="108"/>
      <c r="W207" s="108"/>
      <c r="X207" s="108"/>
      <c r="Y207" s="108"/>
    </row>
    <row r="208" spans="17:25" ht="12.95" customHeight="1" x14ac:dyDescent="0.2">
      <c r="Q208" s="108"/>
      <c r="R208" s="108"/>
      <c r="S208" s="108"/>
      <c r="T208" s="108"/>
      <c r="U208" s="108"/>
      <c r="V208" s="108"/>
      <c r="W208" s="108"/>
      <c r="X208" s="108"/>
      <c r="Y208" s="108"/>
    </row>
    <row r="209" spans="17:25" ht="12.95" customHeight="1" x14ac:dyDescent="0.2">
      <c r="Q209" s="108"/>
      <c r="R209" s="108"/>
      <c r="S209" s="108"/>
      <c r="T209" s="108"/>
      <c r="U209" s="108"/>
      <c r="V209" s="108"/>
      <c r="W209" s="108"/>
      <c r="X209" s="108"/>
      <c r="Y209" s="108"/>
    </row>
    <row r="210" spans="17:25" ht="12.95" customHeight="1" x14ac:dyDescent="0.2">
      <c r="Q210" s="108"/>
      <c r="R210" s="108"/>
      <c r="S210" s="108"/>
      <c r="T210" s="108"/>
      <c r="U210" s="108"/>
      <c r="V210" s="108"/>
      <c r="W210" s="108"/>
      <c r="X210" s="108"/>
      <c r="Y210" s="108"/>
    </row>
    <row r="211" spans="17:25" ht="12.95" customHeight="1" x14ac:dyDescent="0.2">
      <c r="Q211" s="108"/>
      <c r="R211" s="108"/>
      <c r="S211" s="108"/>
      <c r="T211" s="108"/>
      <c r="U211" s="108"/>
      <c r="V211" s="108"/>
      <c r="W211" s="108"/>
      <c r="X211" s="108"/>
      <c r="Y211" s="108"/>
    </row>
    <row r="212" spans="17:25" ht="12.95" customHeight="1" x14ac:dyDescent="0.2">
      <c r="Q212" s="108"/>
      <c r="R212" s="108"/>
      <c r="S212" s="108"/>
      <c r="T212" s="108"/>
      <c r="U212" s="108"/>
      <c r="V212" s="108"/>
      <c r="W212" s="108"/>
      <c r="X212" s="108"/>
      <c r="Y212" s="108"/>
    </row>
    <row r="213" spans="17:25" ht="12.95" customHeight="1" x14ac:dyDescent="0.2">
      <c r="Q213" s="108"/>
      <c r="R213" s="108"/>
      <c r="S213" s="108"/>
      <c r="T213" s="108"/>
      <c r="U213" s="108"/>
      <c r="V213" s="108"/>
      <c r="W213" s="108"/>
      <c r="X213" s="108"/>
      <c r="Y213" s="108"/>
    </row>
    <row r="214" spans="17:25" ht="12.95" customHeight="1" x14ac:dyDescent="0.2">
      <c r="Q214" s="108"/>
      <c r="R214" s="108"/>
      <c r="S214" s="108"/>
      <c r="T214" s="108"/>
      <c r="U214" s="108"/>
      <c r="V214" s="108"/>
      <c r="W214" s="108"/>
      <c r="X214" s="108"/>
      <c r="Y214" s="108"/>
    </row>
    <row r="215" spans="17:25" ht="12.95" customHeight="1" x14ac:dyDescent="0.2">
      <c r="Q215" s="108"/>
      <c r="R215" s="108"/>
      <c r="S215" s="108"/>
      <c r="T215" s="108"/>
      <c r="U215" s="108"/>
      <c r="V215" s="108"/>
      <c r="W215" s="108"/>
      <c r="X215" s="108"/>
      <c r="Y215" s="108"/>
    </row>
    <row r="216" spans="17:25" ht="12.95" customHeight="1" x14ac:dyDescent="0.2">
      <c r="Q216" s="108"/>
      <c r="R216" s="108"/>
      <c r="S216" s="108"/>
      <c r="T216" s="108"/>
      <c r="U216" s="108"/>
      <c r="V216" s="108"/>
      <c r="W216" s="108"/>
      <c r="X216" s="108"/>
      <c r="Y216" s="108"/>
    </row>
    <row r="217" spans="17:25" ht="12.95" customHeight="1" x14ac:dyDescent="0.2">
      <c r="Q217" s="108"/>
      <c r="R217" s="108"/>
      <c r="S217" s="108"/>
      <c r="T217" s="108"/>
      <c r="U217" s="108"/>
      <c r="V217" s="108"/>
      <c r="W217" s="108"/>
      <c r="X217" s="108"/>
      <c r="Y217" s="108"/>
    </row>
    <row r="218" spans="17:25" ht="12.95" customHeight="1" x14ac:dyDescent="0.2">
      <c r="Q218" s="108"/>
      <c r="R218" s="108"/>
      <c r="S218" s="108"/>
      <c r="T218" s="108"/>
      <c r="U218" s="108"/>
      <c r="V218" s="108"/>
      <c r="W218" s="108"/>
      <c r="X218" s="108"/>
      <c r="Y218" s="108"/>
    </row>
    <row r="219" spans="17:25" ht="12.95" customHeight="1" x14ac:dyDescent="0.2">
      <c r="Q219" s="108"/>
      <c r="R219" s="108"/>
      <c r="S219" s="108"/>
      <c r="T219" s="108"/>
      <c r="U219" s="108"/>
      <c r="V219" s="108"/>
      <c r="W219" s="108"/>
      <c r="X219" s="108"/>
      <c r="Y219" s="108"/>
    </row>
    <row r="220" spans="17:25" ht="12.95" customHeight="1" x14ac:dyDescent="0.2">
      <c r="Q220" s="108"/>
      <c r="R220" s="108"/>
      <c r="S220" s="108"/>
      <c r="T220" s="108"/>
      <c r="U220" s="108"/>
      <c r="V220" s="108"/>
      <c r="W220" s="108"/>
      <c r="X220" s="108"/>
      <c r="Y220" s="108"/>
    </row>
    <row r="221" spans="17:25" ht="12.95" customHeight="1" x14ac:dyDescent="0.2">
      <c r="Q221" s="108"/>
      <c r="R221" s="108"/>
      <c r="S221" s="108"/>
      <c r="T221" s="108"/>
      <c r="U221" s="108"/>
      <c r="V221" s="108"/>
      <c r="W221" s="108"/>
      <c r="X221" s="108"/>
      <c r="Y221" s="108"/>
    </row>
    <row r="222" spans="17:25" ht="12.95" customHeight="1" x14ac:dyDescent="0.2">
      <c r="Q222" s="108"/>
      <c r="R222" s="108"/>
      <c r="S222" s="108"/>
      <c r="T222" s="108"/>
      <c r="U222" s="108"/>
      <c r="V222" s="108"/>
      <c r="W222" s="108"/>
      <c r="X222" s="108"/>
      <c r="Y222" s="108"/>
    </row>
    <row r="223" spans="17:25" ht="12.95" customHeight="1" x14ac:dyDescent="0.2">
      <c r="Q223" s="108"/>
      <c r="R223" s="108"/>
      <c r="S223" s="108"/>
      <c r="T223" s="108"/>
      <c r="U223" s="108"/>
      <c r="V223" s="108"/>
      <c r="W223" s="108"/>
      <c r="X223" s="108"/>
      <c r="Y223" s="108"/>
    </row>
    <row r="224" spans="17:25" ht="12.95" customHeight="1" x14ac:dyDescent="0.2">
      <c r="Q224" s="108"/>
      <c r="R224" s="108"/>
      <c r="S224" s="108"/>
      <c r="T224" s="108"/>
      <c r="U224" s="108"/>
      <c r="V224" s="108"/>
      <c r="W224" s="108"/>
      <c r="X224" s="108"/>
      <c r="Y224" s="108"/>
    </row>
    <row r="225" spans="17:25" ht="12.95" customHeight="1" x14ac:dyDescent="0.2">
      <c r="Q225" s="108"/>
      <c r="R225" s="108"/>
      <c r="S225" s="108"/>
      <c r="T225" s="108"/>
      <c r="U225" s="108"/>
      <c r="V225" s="108"/>
      <c r="W225" s="108"/>
      <c r="X225" s="108"/>
      <c r="Y225" s="108"/>
    </row>
    <row r="226" spans="17:25" ht="12.95" customHeight="1" x14ac:dyDescent="0.2">
      <c r="Q226" s="108"/>
      <c r="R226" s="108"/>
      <c r="S226" s="108"/>
      <c r="T226" s="108"/>
      <c r="U226" s="108"/>
      <c r="V226" s="108"/>
      <c r="W226" s="108"/>
      <c r="X226" s="108"/>
      <c r="Y226" s="108"/>
    </row>
    <row r="227" spans="17:25" ht="12.95" customHeight="1" x14ac:dyDescent="0.2">
      <c r="Q227" s="108"/>
      <c r="R227" s="108"/>
      <c r="S227" s="108"/>
      <c r="T227" s="108"/>
      <c r="U227" s="108"/>
      <c r="V227" s="108"/>
      <c r="W227" s="108"/>
      <c r="X227" s="108"/>
      <c r="Y227" s="108"/>
    </row>
    <row r="228" spans="17:25" ht="12.95" customHeight="1" x14ac:dyDescent="0.2">
      <c r="Q228" s="108"/>
      <c r="R228" s="108"/>
      <c r="S228" s="108"/>
      <c r="T228" s="108"/>
      <c r="U228" s="108"/>
      <c r="V228" s="108"/>
      <c r="W228" s="108"/>
      <c r="X228" s="108"/>
      <c r="Y228" s="108"/>
    </row>
    <row r="229" spans="17:25" ht="12.95" customHeight="1" x14ac:dyDescent="0.2">
      <c r="Q229" s="108"/>
      <c r="R229" s="108"/>
      <c r="S229" s="108"/>
      <c r="T229" s="108"/>
      <c r="U229" s="108"/>
      <c r="V229" s="108"/>
      <c r="W229" s="108"/>
      <c r="X229" s="108"/>
      <c r="Y229" s="108"/>
    </row>
    <row r="230" spans="17:25" ht="12.95" customHeight="1" x14ac:dyDescent="0.2">
      <c r="Q230" s="108"/>
      <c r="R230" s="108"/>
      <c r="S230" s="108"/>
      <c r="T230" s="108"/>
      <c r="U230" s="108"/>
      <c r="V230" s="108"/>
      <c r="W230" s="108"/>
      <c r="X230" s="108"/>
      <c r="Y230" s="108"/>
    </row>
    <row r="231" spans="17:25" ht="12.95" customHeight="1" x14ac:dyDescent="0.2">
      <c r="Q231" s="108"/>
      <c r="R231" s="108"/>
      <c r="S231" s="108"/>
      <c r="T231" s="108"/>
      <c r="U231" s="108"/>
      <c r="V231" s="108"/>
      <c r="W231" s="108"/>
      <c r="X231" s="108"/>
      <c r="Y231" s="108"/>
    </row>
    <row r="232" spans="17:25" ht="12.95" customHeight="1" x14ac:dyDescent="0.2">
      <c r="Q232" s="108"/>
      <c r="R232" s="108"/>
      <c r="S232" s="108"/>
      <c r="T232" s="108"/>
      <c r="U232" s="108"/>
      <c r="V232" s="108"/>
      <c r="W232" s="108"/>
      <c r="X232" s="108"/>
      <c r="Y232" s="108"/>
    </row>
    <row r="233" spans="17:25" ht="12.95" customHeight="1" x14ac:dyDescent="0.2">
      <c r="Q233" s="108"/>
      <c r="R233" s="108"/>
      <c r="S233" s="108"/>
      <c r="T233" s="108"/>
      <c r="U233" s="108"/>
      <c r="V233" s="108"/>
      <c r="W233" s="108"/>
      <c r="X233" s="108"/>
      <c r="Y233" s="108"/>
    </row>
    <row r="234" spans="17:25" ht="12.95" customHeight="1" x14ac:dyDescent="0.2">
      <c r="Q234" s="108"/>
      <c r="R234" s="108"/>
      <c r="S234" s="108"/>
      <c r="T234" s="108"/>
      <c r="U234" s="108"/>
      <c r="V234" s="108"/>
      <c r="W234" s="108"/>
      <c r="X234" s="108"/>
      <c r="Y234" s="108"/>
    </row>
    <row r="235" spans="17:25" ht="12.95" customHeight="1" x14ac:dyDescent="0.2">
      <c r="Q235" s="108"/>
      <c r="R235" s="108"/>
      <c r="S235" s="108"/>
      <c r="T235" s="108"/>
      <c r="U235" s="108"/>
      <c r="V235" s="108"/>
      <c r="W235" s="108"/>
      <c r="X235" s="108"/>
      <c r="Y235" s="108"/>
    </row>
    <row r="236" spans="17:25" ht="12.95" customHeight="1" x14ac:dyDescent="0.2">
      <c r="Q236" s="108"/>
      <c r="R236" s="108"/>
      <c r="S236" s="108"/>
      <c r="T236" s="108"/>
      <c r="U236" s="108"/>
      <c r="V236" s="108"/>
      <c r="W236" s="108"/>
      <c r="X236" s="108"/>
      <c r="Y236" s="108"/>
    </row>
    <row r="237" spans="17:25" ht="12.95" customHeight="1" x14ac:dyDescent="0.2">
      <c r="Q237" s="108"/>
      <c r="R237" s="108"/>
      <c r="S237" s="108"/>
      <c r="T237" s="108"/>
      <c r="U237" s="108"/>
      <c r="V237" s="108"/>
      <c r="W237" s="108"/>
      <c r="X237" s="108"/>
      <c r="Y237" s="108"/>
    </row>
    <row r="238" spans="17:25" ht="12.95" customHeight="1" x14ac:dyDescent="0.2">
      <c r="Q238" s="108"/>
      <c r="R238" s="108"/>
      <c r="S238" s="108"/>
      <c r="T238" s="108"/>
      <c r="U238" s="108"/>
      <c r="V238" s="108"/>
      <c r="W238" s="108"/>
      <c r="X238" s="108"/>
      <c r="Y238" s="108"/>
    </row>
    <row r="239" spans="17:25" ht="12.95" customHeight="1" x14ac:dyDescent="0.2">
      <c r="Q239" s="108"/>
      <c r="R239" s="108"/>
      <c r="S239" s="108"/>
      <c r="T239" s="108"/>
      <c r="U239" s="108"/>
      <c r="V239" s="108"/>
      <c r="W239" s="108"/>
      <c r="X239" s="108"/>
      <c r="Y239" s="108"/>
    </row>
    <row r="240" spans="17:25" ht="12.95" customHeight="1" x14ac:dyDescent="0.2">
      <c r="Q240" s="108"/>
      <c r="R240" s="108"/>
      <c r="S240" s="108"/>
      <c r="T240" s="108"/>
      <c r="U240" s="108"/>
      <c r="V240" s="108"/>
      <c r="W240" s="108"/>
      <c r="X240" s="108"/>
      <c r="Y240" s="108"/>
    </row>
    <row r="241" spans="17:25" ht="12.95" customHeight="1" x14ac:dyDescent="0.2">
      <c r="Q241" s="108"/>
      <c r="R241" s="108"/>
      <c r="S241" s="108"/>
      <c r="T241" s="108"/>
      <c r="U241" s="108"/>
      <c r="V241" s="108"/>
      <c r="W241" s="108"/>
      <c r="X241" s="108"/>
      <c r="Y241" s="108"/>
    </row>
    <row r="242" spans="17:25" ht="12.95" customHeight="1" x14ac:dyDescent="0.2">
      <c r="Q242" s="108"/>
      <c r="R242" s="108"/>
      <c r="S242" s="108"/>
      <c r="T242" s="108"/>
      <c r="U242" s="108"/>
      <c r="V242" s="108"/>
      <c r="W242" s="108"/>
      <c r="X242" s="108"/>
      <c r="Y242" s="108"/>
    </row>
    <row r="243" spans="17:25" ht="12.95" customHeight="1" x14ac:dyDescent="0.2">
      <c r="Q243" s="108"/>
      <c r="R243" s="108"/>
      <c r="S243" s="108"/>
      <c r="T243" s="108"/>
      <c r="U243" s="108"/>
      <c r="V243" s="108"/>
      <c r="W243" s="108"/>
      <c r="X243" s="108"/>
      <c r="Y243" s="108"/>
    </row>
    <row r="244" spans="17:25" ht="12.95" customHeight="1" x14ac:dyDescent="0.2">
      <c r="Q244" s="108"/>
      <c r="R244" s="108"/>
      <c r="S244" s="108"/>
      <c r="T244" s="108"/>
      <c r="U244" s="108"/>
      <c r="V244" s="108"/>
      <c r="W244" s="108"/>
      <c r="X244" s="108"/>
      <c r="Y244" s="108"/>
    </row>
    <row r="245" spans="17:25" ht="12.95" customHeight="1" x14ac:dyDescent="0.2">
      <c r="Q245" s="108"/>
      <c r="R245" s="108"/>
      <c r="S245" s="108"/>
      <c r="T245" s="108"/>
      <c r="U245" s="108"/>
      <c r="V245" s="108"/>
      <c r="W245" s="108"/>
      <c r="X245" s="108"/>
      <c r="Y245" s="108"/>
    </row>
    <row r="246" spans="17:25" ht="12.95" customHeight="1" x14ac:dyDescent="0.2">
      <c r="Q246" s="108"/>
      <c r="R246" s="108"/>
      <c r="S246" s="108"/>
      <c r="T246" s="108"/>
      <c r="U246" s="108"/>
      <c r="V246" s="108"/>
      <c r="W246" s="108"/>
      <c r="X246" s="108"/>
      <c r="Y246" s="108"/>
    </row>
    <row r="247" spans="17:25" ht="12.95" customHeight="1" x14ac:dyDescent="0.2">
      <c r="Q247" s="108"/>
      <c r="R247" s="108"/>
      <c r="S247" s="108"/>
      <c r="T247" s="108"/>
      <c r="U247" s="108"/>
      <c r="V247" s="108"/>
      <c r="W247" s="108"/>
      <c r="X247" s="108"/>
      <c r="Y247" s="108"/>
    </row>
    <row r="248" spans="17:25" ht="12.95" customHeight="1" x14ac:dyDescent="0.2">
      <c r="Q248" s="108"/>
      <c r="R248" s="108"/>
      <c r="S248" s="108"/>
      <c r="T248" s="108"/>
      <c r="U248" s="108"/>
      <c r="V248" s="108"/>
      <c r="W248" s="108"/>
      <c r="X248" s="108"/>
      <c r="Y248" s="108"/>
    </row>
    <row r="249" spans="17:25" ht="12.95" customHeight="1" x14ac:dyDescent="0.2">
      <c r="Q249" s="108"/>
      <c r="R249" s="108"/>
      <c r="S249" s="108"/>
      <c r="T249" s="108"/>
      <c r="U249" s="108"/>
      <c r="V249" s="108"/>
      <c r="W249" s="108"/>
      <c r="X249" s="108"/>
      <c r="Y249" s="108"/>
    </row>
    <row r="250" spans="17:25" ht="12.95" customHeight="1" x14ac:dyDescent="0.2">
      <c r="Q250" s="108"/>
      <c r="R250" s="108"/>
      <c r="S250" s="108"/>
      <c r="T250" s="108"/>
      <c r="U250" s="108"/>
      <c r="V250" s="108"/>
      <c r="W250" s="108"/>
      <c r="X250" s="108"/>
      <c r="Y250" s="108"/>
    </row>
    <row r="251" spans="17:25" ht="12.95" customHeight="1" x14ac:dyDescent="0.2">
      <c r="Q251" s="108"/>
      <c r="R251" s="108"/>
      <c r="S251" s="108"/>
      <c r="T251" s="108"/>
      <c r="U251" s="108"/>
      <c r="V251" s="108"/>
      <c r="W251" s="108"/>
      <c r="X251" s="108"/>
      <c r="Y251" s="108"/>
    </row>
    <row r="252" spans="17:25" ht="12.95" customHeight="1" x14ac:dyDescent="0.2">
      <c r="Q252" s="108"/>
      <c r="R252" s="108"/>
      <c r="S252" s="108"/>
      <c r="T252" s="108"/>
      <c r="U252" s="108"/>
      <c r="V252" s="108"/>
      <c r="W252" s="108"/>
      <c r="X252" s="108"/>
      <c r="Y252" s="108"/>
    </row>
    <row r="253" spans="17:25" ht="12.95" customHeight="1" x14ac:dyDescent="0.2">
      <c r="Q253" s="108"/>
      <c r="R253" s="108"/>
      <c r="S253" s="108"/>
      <c r="T253" s="108"/>
      <c r="U253" s="108"/>
      <c r="V253" s="108"/>
      <c r="W253" s="108"/>
      <c r="X253" s="108"/>
      <c r="Y253" s="108"/>
    </row>
    <row r="254" spans="17:25" ht="12.95" customHeight="1" x14ac:dyDescent="0.2">
      <c r="Q254" s="108"/>
      <c r="R254" s="108"/>
      <c r="S254" s="108"/>
      <c r="T254" s="108"/>
      <c r="U254" s="108"/>
      <c r="V254" s="108"/>
      <c r="W254" s="108"/>
      <c r="X254" s="108"/>
      <c r="Y254" s="108"/>
    </row>
    <row r="255" spans="17:25" ht="12.95" customHeight="1" x14ac:dyDescent="0.2">
      <c r="Q255" s="108"/>
      <c r="R255" s="108"/>
      <c r="S255" s="108"/>
      <c r="T255" s="108"/>
      <c r="U255" s="108"/>
      <c r="V255" s="108"/>
      <c r="W255" s="108"/>
      <c r="X255" s="108"/>
      <c r="Y255" s="108"/>
    </row>
    <row r="256" spans="17:25" ht="12.95" customHeight="1" x14ac:dyDescent="0.2">
      <c r="Q256" s="108"/>
      <c r="R256" s="108"/>
      <c r="S256" s="108"/>
      <c r="T256" s="108"/>
      <c r="U256" s="108"/>
      <c r="V256" s="108"/>
      <c r="W256" s="108"/>
      <c r="X256" s="108"/>
      <c r="Y256" s="108"/>
    </row>
    <row r="257" spans="17:25" ht="12.95" customHeight="1" x14ac:dyDescent="0.2">
      <c r="Q257" s="108"/>
      <c r="R257" s="108"/>
      <c r="S257" s="108"/>
      <c r="T257" s="108"/>
      <c r="U257" s="108"/>
      <c r="V257" s="108"/>
      <c r="W257" s="108"/>
      <c r="X257" s="108"/>
      <c r="Y257" s="108"/>
    </row>
    <row r="258" spans="17:25" ht="12.95" customHeight="1" x14ac:dyDescent="0.2">
      <c r="Q258" s="108"/>
      <c r="R258" s="108"/>
      <c r="S258" s="108"/>
      <c r="T258" s="108"/>
      <c r="U258" s="108"/>
      <c r="V258" s="108"/>
      <c r="W258" s="108"/>
      <c r="X258" s="108"/>
      <c r="Y258" s="108"/>
    </row>
    <row r="259" spans="17:25" ht="12.95" customHeight="1" x14ac:dyDescent="0.2">
      <c r="Q259" s="108"/>
      <c r="R259" s="108"/>
      <c r="S259" s="108"/>
      <c r="T259" s="108"/>
      <c r="U259" s="108"/>
      <c r="V259" s="108"/>
      <c r="W259" s="108"/>
      <c r="X259" s="108"/>
      <c r="Y259" s="108"/>
    </row>
    <row r="260" spans="17:25" ht="12.95" customHeight="1" x14ac:dyDescent="0.2">
      <c r="Q260" s="108"/>
      <c r="R260" s="108"/>
      <c r="S260" s="108"/>
      <c r="T260" s="108"/>
      <c r="U260" s="108"/>
      <c r="V260" s="108"/>
      <c r="W260" s="108"/>
      <c r="X260" s="108"/>
      <c r="Y260" s="108"/>
    </row>
    <row r="261" spans="17:25" ht="12.95" customHeight="1" x14ac:dyDescent="0.2">
      <c r="Q261" s="108"/>
      <c r="R261" s="108"/>
      <c r="S261" s="108"/>
      <c r="T261" s="108"/>
      <c r="U261" s="108"/>
      <c r="V261" s="108"/>
      <c r="W261" s="108"/>
      <c r="X261" s="108"/>
      <c r="Y261" s="108"/>
    </row>
    <row r="262" spans="17:25" ht="12.95" customHeight="1" x14ac:dyDescent="0.2">
      <c r="Q262" s="108"/>
      <c r="R262" s="108"/>
      <c r="S262" s="108"/>
      <c r="T262" s="108"/>
      <c r="U262" s="108"/>
      <c r="V262" s="108"/>
      <c r="W262" s="108"/>
      <c r="X262" s="108"/>
      <c r="Y262" s="108"/>
    </row>
    <row r="263" spans="17:25" ht="12.95" customHeight="1" x14ac:dyDescent="0.2">
      <c r="Q263" s="108"/>
      <c r="R263" s="108"/>
      <c r="S263" s="108"/>
      <c r="T263" s="108"/>
      <c r="U263" s="108"/>
      <c r="V263" s="108"/>
      <c r="W263" s="108"/>
      <c r="X263" s="108"/>
      <c r="Y263" s="108"/>
    </row>
    <row r="264" spans="17:25" ht="12.95" customHeight="1" x14ac:dyDescent="0.2">
      <c r="Q264" s="108"/>
      <c r="R264" s="108"/>
      <c r="S264" s="108"/>
      <c r="T264" s="108"/>
      <c r="U264" s="108"/>
      <c r="V264" s="108"/>
      <c r="W264" s="108"/>
      <c r="X264" s="108"/>
      <c r="Y264" s="108"/>
    </row>
    <row r="265" spans="17:25" ht="12.95" customHeight="1" x14ac:dyDescent="0.2">
      <c r="Q265" s="108"/>
      <c r="R265" s="108"/>
      <c r="S265" s="108"/>
      <c r="T265" s="108"/>
      <c r="U265" s="108"/>
      <c r="V265" s="108"/>
      <c r="W265" s="108"/>
      <c r="X265" s="108"/>
      <c r="Y265" s="108"/>
    </row>
    <row r="266" spans="17:25" ht="12.95" customHeight="1" x14ac:dyDescent="0.2">
      <c r="Q266" s="108"/>
      <c r="R266" s="108"/>
      <c r="S266" s="108"/>
      <c r="T266" s="108"/>
      <c r="U266" s="108"/>
      <c r="V266" s="108"/>
      <c r="W266" s="108"/>
      <c r="X266" s="108"/>
      <c r="Y266" s="108"/>
    </row>
    <row r="267" spans="17:25" ht="12.95" customHeight="1" x14ac:dyDescent="0.2">
      <c r="Q267" s="108"/>
      <c r="R267" s="108"/>
      <c r="S267" s="108"/>
      <c r="T267" s="108"/>
      <c r="U267" s="108"/>
      <c r="V267" s="108"/>
      <c r="W267" s="108"/>
      <c r="X267" s="108"/>
      <c r="Y267" s="108"/>
    </row>
    <row r="268" spans="17:25" ht="12.95" customHeight="1" x14ac:dyDescent="0.2">
      <c r="Q268" s="108"/>
      <c r="R268" s="108"/>
      <c r="S268" s="108"/>
      <c r="T268" s="108"/>
      <c r="U268" s="108"/>
      <c r="V268" s="108"/>
      <c r="W268" s="108"/>
      <c r="X268" s="108"/>
      <c r="Y268" s="108"/>
    </row>
    <row r="269" spans="17:25" ht="12.95" customHeight="1" x14ac:dyDescent="0.2">
      <c r="Q269" s="108"/>
      <c r="R269" s="108"/>
      <c r="S269" s="108"/>
      <c r="T269" s="108"/>
      <c r="U269" s="108"/>
      <c r="V269" s="108"/>
      <c r="W269" s="108"/>
      <c r="X269" s="108"/>
      <c r="Y269" s="108"/>
    </row>
    <row r="270" spans="17:25" ht="12.95" customHeight="1" x14ac:dyDescent="0.2">
      <c r="Q270" s="108"/>
      <c r="R270" s="108"/>
      <c r="S270" s="108"/>
      <c r="T270" s="108"/>
      <c r="U270" s="108"/>
      <c r="V270" s="108"/>
      <c r="W270" s="108"/>
      <c r="X270" s="108"/>
      <c r="Y270" s="108"/>
    </row>
    <row r="271" spans="17:25" ht="12.95" customHeight="1" x14ac:dyDescent="0.2">
      <c r="Q271" s="108"/>
      <c r="R271" s="108"/>
      <c r="S271" s="108"/>
      <c r="T271" s="108"/>
      <c r="U271" s="108"/>
      <c r="V271" s="108"/>
      <c r="W271" s="108"/>
      <c r="X271" s="108"/>
      <c r="Y271" s="108"/>
    </row>
    <row r="272" spans="17:25" ht="12.95" customHeight="1" x14ac:dyDescent="0.2">
      <c r="Q272" s="108"/>
      <c r="R272" s="108"/>
      <c r="S272" s="108"/>
      <c r="T272" s="108"/>
      <c r="U272" s="108"/>
      <c r="V272" s="108"/>
      <c r="W272" s="108"/>
      <c r="X272" s="108"/>
      <c r="Y272" s="108"/>
    </row>
    <row r="273" spans="17:25" ht="12.95" customHeight="1" x14ac:dyDescent="0.2">
      <c r="Q273" s="108"/>
      <c r="R273" s="108"/>
      <c r="S273" s="108"/>
      <c r="T273" s="108"/>
      <c r="U273" s="108"/>
      <c r="V273" s="108"/>
      <c r="W273" s="108"/>
      <c r="X273" s="108"/>
      <c r="Y273" s="108"/>
    </row>
    <row r="274" spans="17:25" ht="12.95" customHeight="1" x14ac:dyDescent="0.2">
      <c r="Q274" s="108"/>
      <c r="R274" s="108"/>
      <c r="S274" s="108"/>
      <c r="T274" s="108"/>
      <c r="U274" s="108"/>
      <c r="V274" s="108"/>
      <c r="W274" s="108"/>
      <c r="X274" s="108"/>
      <c r="Y274" s="108"/>
    </row>
    <row r="275" spans="17:25" ht="12.95" customHeight="1" x14ac:dyDescent="0.2">
      <c r="Q275" s="108"/>
      <c r="R275" s="108"/>
      <c r="S275" s="108"/>
      <c r="T275" s="108"/>
      <c r="U275" s="108"/>
      <c r="V275" s="108"/>
      <c r="W275" s="108"/>
      <c r="X275" s="108"/>
      <c r="Y275" s="108"/>
    </row>
    <row r="276" spans="17:25" ht="12.95" customHeight="1" x14ac:dyDescent="0.2">
      <c r="Q276" s="108"/>
      <c r="R276" s="108"/>
      <c r="S276" s="108"/>
      <c r="T276" s="108"/>
      <c r="U276" s="108"/>
      <c r="V276" s="108"/>
      <c r="W276" s="108"/>
      <c r="X276" s="108"/>
      <c r="Y276" s="108"/>
    </row>
    <row r="277" spans="17:25" ht="12.95" customHeight="1" x14ac:dyDescent="0.2">
      <c r="Q277" s="108"/>
      <c r="R277" s="108"/>
      <c r="S277" s="108"/>
      <c r="T277" s="108"/>
      <c r="U277" s="108"/>
      <c r="V277" s="108"/>
      <c r="W277" s="108"/>
      <c r="X277" s="108"/>
      <c r="Y277" s="108"/>
    </row>
    <row r="278" spans="17:25" ht="12.95" customHeight="1" x14ac:dyDescent="0.2">
      <c r="Q278" s="108"/>
      <c r="R278" s="108"/>
      <c r="S278" s="108"/>
      <c r="T278" s="108"/>
      <c r="U278" s="108"/>
      <c r="V278" s="108"/>
      <c r="W278" s="108"/>
      <c r="X278" s="108"/>
      <c r="Y278" s="108"/>
    </row>
    <row r="279" spans="17:25" ht="12.95" customHeight="1" x14ac:dyDescent="0.2">
      <c r="Q279" s="108"/>
      <c r="R279" s="108"/>
      <c r="S279" s="108"/>
      <c r="T279" s="108"/>
      <c r="U279" s="108"/>
      <c r="V279" s="108"/>
      <c r="W279" s="108"/>
      <c r="X279" s="108"/>
      <c r="Y279" s="108"/>
    </row>
    <row r="280" spans="17:25" ht="12.95" customHeight="1" x14ac:dyDescent="0.2">
      <c r="Q280" s="108"/>
      <c r="R280" s="108"/>
      <c r="S280" s="108"/>
      <c r="T280" s="108"/>
      <c r="U280" s="108"/>
      <c r="V280" s="108"/>
      <c r="W280" s="108"/>
      <c r="X280" s="108"/>
      <c r="Y280" s="108"/>
    </row>
    <row r="281" spans="17:25" ht="12.95" customHeight="1" x14ac:dyDescent="0.2">
      <c r="Q281" s="108"/>
      <c r="R281" s="108"/>
      <c r="S281" s="108"/>
      <c r="T281" s="108"/>
      <c r="U281" s="108"/>
      <c r="V281" s="108"/>
      <c r="W281" s="108"/>
      <c r="X281" s="108"/>
      <c r="Y281" s="108"/>
    </row>
    <row r="282" spans="17:25" ht="12.95" customHeight="1" x14ac:dyDescent="0.2">
      <c r="Q282" s="108"/>
      <c r="R282" s="108"/>
      <c r="S282" s="108"/>
      <c r="T282" s="108"/>
      <c r="U282" s="108"/>
      <c r="V282" s="108"/>
      <c r="W282" s="108"/>
      <c r="X282" s="108"/>
      <c r="Y282" s="108"/>
    </row>
    <row r="283" spans="17:25" ht="12.95" customHeight="1" x14ac:dyDescent="0.2">
      <c r="Q283" s="108"/>
      <c r="R283" s="108"/>
      <c r="S283" s="108"/>
      <c r="T283" s="108"/>
      <c r="U283" s="108"/>
      <c r="V283" s="108"/>
      <c r="W283" s="108"/>
      <c r="X283" s="108"/>
      <c r="Y283" s="108"/>
    </row>
    <row r="284" spans="17:25" ht="12.95" customHeight="1" x14ac:dyDescent="0.2">
      <c r="Q284" s="108"/>
      <c r="R284" s="108"/>
      <c r="S284" s="108"/>
      <c r="T284" s="108"/>
      <c r="U284" s="108"/>
      <c r="V284" s="108"/>
      <c r="W284" s="108"/>
      <c r="X284" s="108"/>
      <c r="Y284" s="108"/>
    </row>
    <row r="285" spans="17:25" ht="12.95" customHeight="1" x14ac:dyDescent="0.2">
      <c r="Q285" s="108"/>
      <c r="R285" s="108"/>
      <c r="S285" s="108"/>
      <c r="T285" s="108"/>
      <c r="U285" s="108"/>
      <c r="V285" s="108"/>
      <c r="W285" s="108"/>
      <c r="X285" s="108"/>
      <c r="Y285" s="108"/>
    </row>
    <row r="286" spans="17:25" ht="12.95" customHeight="1" x14ac:dyDescent="0.2">
      <c r="Q286" s="108"/>
      <c r="R286" s="108"/>
      <c r="S286" s="108"/>
      <c r="T286" s="108"/>
      <c r="U286" s="108"/>
      <c r="V286" s="108"/>
      <c r="W286" s="108"/>
      <c r="X286" s="108"/>
      <c r="Y286" s="108"/>
    </row>
    <row r="287" spans="17:25" ht="12.95" customHeight="1" x14ac:dyDescent="0.2">
      <c r="Q287" s="108"/>
      <c r="R287" s="108"/>
      <c r="S287" s="108"/>
      <c r="T287" s="108"/>
      <c r="U287" s="108"/>
      <c r="V287" s="108"/>
      <c r="W287" s="108"/>
      <c r="X287" s="108"/>
      <c r="Y287" s="108"/>
    </row>
    <row r="288" spans="17:25" ht="12.95" customHeight="1" x14ac:dyDescent="0.2">
      <c r="Q288" s="108"/>
      <c r="R288" s="108"/>
      <c r="S288" s="108"/>
      <c r="T288" s="108"/>
      <c r="U288" s="108"/>
      <c r="V288" s="108"/>
      <c r="W288" s="108"/>
      <c r="X288" s="108"/>
      <c r="Y288" s="108"/>
    </row>
    <row r="289" spans="17:25" ht="12.95" customHeight="1" x14ac:dyDescent="0.2">
      <c r="Q289" s="108"/>
      <c r="R289" s="108"/>
      <c r="S289" s="108"/>
      <c r="T289" s="108"/>
      <c r="U289" s="108"/>
      <c r="V289" s="108"/>
      <c r="W289" s="108"/>
      <c r="X289" s="108"/>
      <c r="Y289" s="108"/>
    </row>
    <row r="290" spans="17:25" ht="12.95" customHeight="1" x14ac:dyDescent="0.2">
      <c r="Q290" s="108"/>
      <c r="R290" s="108"/>
      <c r="S290" s="108"/>
      <c r="T290" s="108"/>
      <c r="U290" s="108"/>
      <c r="V290" s="108"/>
      <c r="W290" s="108"/>
      <c r="X290" s="108"/>
      <c r="Y290" s="108"/>
    </row>
    <row r="291" spans="17:25" ht="12.95" customHeight="1" x14ac:dyDescent="0.2">
      <c r="Q291" s="108"/>
      <c r="R291" s="108"/>
      <c r="S291" s="108"/>
      <c r="T291" s="108"/>
      <c r="U291" s="108"/>
      <c r="V291" s="108"/>
      <c r="W291" s="108"/>
      <c r="X291" s="108"/>
      <c r="Y291" s="108"/>
    </row>
    <row r="292" spans="17:25" ht="12.95" customHeight="1" x14ac:dyDescent="0.2">
      <c r="Q292" s="108"/>
      <c r="R292" s="108"/>
      <c r="S292" s="108"/>
      <c r="T292" s="108"/>
      <c r="U292" s="108"/>
      <c r="V292" s="108"/>
      <c r="W292" s="108"/>
      <c r="X292" s="108"/>
      <c r="Y292" s="108"/>
    </row>
    <row r="293" spans="17:25" ht="12.95" customHeight="1" x14ac:dyDescent="0.2">
      <c r="Q293" s="108"/>
      <c r="R293" s="108"/>
      <c r="S293" s="108"/>
      <c r="T293" s="108"/>
      <c r="U293" s="108"/>
      <c r="V293" s="108"/>
      <c r="W293" s="108"/>
      <c r="X293" s="108"/>
      <c r="Y293" s="108"/>
    </row>
    <row r="294" spans="17:25" ht="12.95" customHeight="1" x14ac:dyDescent="0.2">
      <c r="Q294" s="108"/>
      <c r="R294" s="108"/>
      <c r="S294" s="108"/>
      <c r="T294" s="108"/>
      <c r="U294" s="108"/>
      <c r="V294" s="108"/>
      <c r="W294" s="108"/>
      <c r="X294" s="108"/>
      <c r="Y294" s="108"/>
    </row>
    <row r="295" spans="17:25" ht="12.95" customHeight="1" x14ac:dyDescent="0.2">
      <c r="Q295" s="108"/>
      <c r="R295" s="108"/>
      <c r="S295" s="108"/>
      <c r="T295" s="108"/>
      <c r="U295" s="108"/>
      <c r="V295" s="108"/>
      <c r="W295" s="108"/>
      <c r="X295" s="108"/>
      <c r="Y295" s="108"/>
    </row>
    <row r="296" spans="17:25" ht="12.95" customHeight="1" x14ac:dyDescent="0.2">
      <c r="Q296" s="108"/>
      <c r="R296" s="108"/>
      <c r="S296" s="108"/>
      <c r="T296" s="108"/>
      <c r="U296" s="108"/>
      <c r="V296" s="108"/>
      <c r="W296" s="108"/>
      <c r="X296" s="108"/>
      <c r="Y296" s="108"/>
    </row>
    <row r="297" spans="17:25" ht="12.95" customHeight="1" x14ac:dyDescent="0.2">
      <c r="Q297" s="108"/>
      <c r="R297" s="108"/>
      <c r="S297" s="108"/>
      <c r="T297" s="108"/>
      <c r="U297" s="108"/>
      <c r="V297" s="108"/>
      <c r="W297" s="108"/>
      <c r="X297" s="108"/>
      <c r="Y297" s="108"/>
    </row>
    <row r="298" spans="17:25" ht="12.95" customHeight="1" x14ac:dyDescent="0.2">
      <c r="Q298" s="108"/>
      <c r="R298" s="108"/>
      <c r="S298" s="108"/>
      <c r="T298" s="108"/>
      <c r="U298" s="108"/>
      <c r="V298" s="108"/>
      <c r="W298" s="108"/>
      <c r="X298" s="108"/>
      <c r="Y298" s="108"/>
    </row>
    <row r="299" spans="17:25" ht="12.95" customHeight="1" x14ac:dyDescent="0.2">
      <c r="Q299" s="108"/>
      <c r="R299" s="108"/>
      <c r="S299" s="108"/>
      <c r="T299" s="108"/>
      <c r="U299" s="108"/>
      <c r="V299" s="108"/>
      <c r="W299" s="108"/>
      <c r="X299" s="108"/>
      <c r="Y299" s="108"/>
    </row>
    <row r="300" spans="17:25" ht="12.95" customHeight="1" x14ac:dyDescent="0.2">
      <c r="Q300" s="108"/>
      <c r="R300" s="108"/>
      <c r="S300" s="108"/>
      <c r="T300" s="108"/>
      <c r="U300" s="108"/>
      <c r="V300" s="108"/>
      <c r="W300" s="108"/>
      <c r="X300" s="108"/>
      <c r="Y300" s="108"/>
    </row>
    <row r="301" spans="17:25" ht="12.95" customHeight="1" x14ac:dyDescent="0.2">
      <c r="Q301" s="108"/>
      <c r="R301" s="108"/>
      <c r="S301" s="108"/>
      <c r="T301" s="108"/>
      <c r="U301" s="108"/>
      <c r="V301" s="108"/>
      <c r="W301" s="108"/>
      <c r="X301" s="108"/>
      <c r="Y301" s="108"/>
    </row>
    <row r="302" spans="17:25" ht="12.95" customHeight="1" x14ac:dyDescent="0.2">
      <c r="Q302" s="108"/>
      <c r="R302" s="108"/>
      <c r="S302" s="108"/>
      <c r="T302" s="108"/>
      <c r="U302" s="108"/>
      <c r="V302" s="108"/>
      <c r="W302" s="108"/>
      <c r="X302" s="108"/>
      <c r="Y302" s="108"/>
    </row>
    <row r="303" spans="17:25" ht="12.95" customHeight="1" x14ac:dyDescent="0.2">
      <c r="Q303" s="108"/>
      <c r="R303" s="108"/>
      <c r="S303" s="108"/>
      <c r="T303" s="108"/>
      <c r="U303" s="108"/>
      <c r="V303" s="108"/>
      <c r="W303" s="108"/>
      <c r="X303" s="108"/>
      <c r="Y303" s="108"/>
    </row>
    <row r="304" spans="17:25" ht="12.95" customHeight="1" x14ac:dyDescent="0.2">
      <c r="Q304" s="108"/>
      <c r="R304" s="108"/>
      <c r="S304" s="108"/>
      <c r="T304" s="108"/>
      <c r="U304" s="108"/>
      <c r="V304" s="108"/>
      <c r="W304" s="108"/>
      <c r="X304" s="108"/>
      <c r="Y304" s="108"/>
    </row>
    <row r="305" spans="17:25" ht="12.95" customHeight="1" x14ac:dyDescent="0.2">
      <c r="Q305" s="108"/>
      <c r="R305" s="108"/>
      <c r="S305" s="108"/>
      <c r="T305" s="108"/>
      <c r="U305" s="108"/>
      <c r="V305" s="108"/>
      <c r="W305" s="108"/>
      <c r="X305" s="108"/>
      <c r="Y305" s="108"/>
    </row>
    <row r="306" spans="17:25" ht="12.95" customHeight="1" x14ac:dyDescent="0.2">
      <c r="Q306" s="108"/>
      <c r="R306" s="108"/>
      <c r="S306" s="108"/>
      <c r="T306" s="108"/>
      <c r="U306" s="108"/>
      <c r="V306" s="108"/>
      <c r="W306" s="108"/>
      <c r="X306" s="108"/>
      <c r="Y306" s="108"/>
    </row>
    <row r="307" spans="17:25" ht="12.95" customHeight="1" x14ac:dyDescent="0.2">
      <c r="Q307" s="108"/>
      <c r="R307" s="108"/>
      <c r="S307" s="108"/>
      <c r="T307" s="108"/>
      <c r="U307" s="108"/>
      <c r="V307" s="108"/>
      <c r="W307" s="108"/>
      <c r="X307" s="108"/>
      <c r="Y307" s="108"/>
    </row>
    <row r="308" spans="17:25" ht="12.95" customHeight="1" x14ac:dyDescent="0.2">
      <c r="Q308" s="108"/>
      <c r="R308" s="108"/>
      <c r="S308" s="108"/>
      <c r="T308" s="108"/>
      <c r="U308" s="108"/>
      <c r="V308" s="108"/>
      <c r="W308" s="108"/>
      <c r="X308" s="108"/>
      <c r="Y308" s="108"/>
    </row>
    <row r="309" spans="17:25" ht="12.95" customHeight="1" x14ac:dyDescent="0.2">
      <c r="Q309" s="108"/>
      <c r="R309" s="108"/>
      <c r="S309" s="108"/>
      <c r="T309" s="108"/>
      <c r="U309" s="108"/>
      <c r="V309" s="108"/>
      <c r="W309" s="108"/>
      <c r="X309" s="108"/>
      <c r="Y309" s="108"/>
    </row>
    <row r="310" spans="17:25" ht="12.95" customHeight="1" x14ac:dyDescent="0.2">
      <c r="Q310" s="108"/>
      <c r="R310" s="108"/>
      <c r="S310" s="108"/>
      <c r="T310" s="108"/>
      <c r="U310" s="108"/>
      <c r="V310" s="108"/>
      <c r="W310" s="108"/>
      <c r="X310" s="108"/>
      <c r="Y310" s="108"/>
    </row>
    <row r="311" spans="17:25" ht="12.95" customHeight="1" x14ac:dyDescent="0.2">
      <c r="Q311" s="108"/>
      <c r="R311" s="108"/>
      <c r="S311" s="108"/>
      <c r="T311" s="108"/>
      <c r="U311" s="108"/>
      <c r="V311" s="108"/>
      <c r="W311" s="108"/>
      <c r="X311" s="108"/>
      <c r="Y311" s="108"/>
    </row>
    <row r="312" spans="17:25" ht="12.95" customHeight="1" x14ac:dyDescent="0.2">
      <c r="Q312" s="108"/>
      <c r="R312" s="108"/>
      <c r="S312" s="108"/>
      <c r="T312" s="108"/>
      <c r="U312" s="108"/>
      <c r="V312" s="108"/>
      <c r="W312" s="108"/>
      <c r="X312" s="108"/>
      <c r="Y312" s="108"/>
    </row>
    <row r="313" spans="17:25" ht="12.95" customHeight="1" x14ac:dyDescent="0.2">
      <c r="Q313" s="108"/>
      <c r="R313" s="108"/>
      <c r="S313" s="108"/>
      <c r="T313" s="108"/>
      <c r="U313" s="108"/>
      <c r="V313" s="108"/>
      <c r="W313" s="108"/>
      <c r="X313" s="108"/>
      <c r="Y313" s="108"/>
    </row>
    <row r="314" spans="17:25" ht="12.95" customHeight="1" x14ac:dyDescent="0.2">
      <c r="Q314" s="108"/>
      <c r="R314" s="108"/>
      <c r="S314" s="108"/>
      <c r="T314" s="108"/>
      <c r="U314" s="108"/>
      <c r="V314" s="108"/>
      <c r="W314" s="108"/>
      <c r="X314" s="108"/>
      <c r="Y314" s="108"/>
    </row>
    <row r="315" spans="17:25" ht="12.95" customHeight="1" x14ac:dyDescent="0.2">
      <c r="Q315" s="108"/>
      <c r="R315" s="108"/>
      <c r="S315" s="108"/>
      <c r="T315" s="108"/>
      <c r="U315" s="108"/>
      <c r="V315" s="108"/>
      <c r="W315" s="108"/>
      <c r="X315" s="108"/>
      <c r="Y315" s="108"/>
    </row>
    <row r="316" spans="17:25" ht="12.95" customHeight="1" x14ac:dyDescent="0.2">
      <c r="Q316" s="108"/>
      <c r="R316" s="108"/>
      <c r="S316" s="108"/>
      <c r="T316" s="108"/>
      <c r="U316" s="108"/>
      <c r="V316" s="108"/>
      <c r="W316" s="108"/>
      <c r="X316" s="108"/>
      <c r="Y316" s="108"/>
    </row>
    <row r="317" spans="17:25" ht="12.95" customHeight="1" x14ac:dyDescent="0.2">
      <c r="Q317" s="108"/>
      <c r="R317" s="108"/>
      <c r="S317" s="108"/>
      <c r="T317" s="108"/>
      <c r="U317" s="108"/>
      <c r="V317" s="108"/>
      <c r="W317" s="108"/>
      <c r="X317" s="108"/>
      <c r="Y317" s="108"/>
    </row>
    <row r="318" spans="17:25" ht="12.95" customHeight="1" x14ac:dyDescent="0.2">
      <c r="Q318" s="108"/>
      <c r="R318" s="108"/>
      <c r="S318" s="108"/>
      <c r="T318" s="108"/>
      <c r="U318" s="108"/>
      <c r="V318" s="108"/>
      <c r="W318" s="108"/>
      <c r="X318" s="108"/>
      <c r="Y318" s="108"/>
    </row>
    <row r="319" spans="17:25" ht="12.95" customHeight="1" x14ac:dyDescent="0.2">
      <c r="Q319" s="108"/>
      <c r="R319" s="108"/>
      <c r="S319" s="108"/>
      <c r="T319" s="108"/>
      <c r="U319" s="108"/>
      <c r="V319" s="108"/>
      <c r="W319" s="108"/>
      <c r="X319" s="108"/>
      <c r="Y319" s="108"/>
    </row>
    <row r="320" spans="17:25" ht="12.95" customHeight="1" x14ac:dyDescent="0.2">
      <c r="Q320" s="108"/>
      <c r="R320" s="108"/>
      <c r="S320" s="108"/>
      <c r="T320" s="108"/>
      <c r="U320" s="108"/>
      <c r="V320" s="108"/>
      <c r="W320" s="108"/>
      <c r="X320" s="108"/>
      <c r="Y320" s="108"/>
    </row>
    <row r="321" spans="17:25" ht="12.95" customHeight="1" x14ac:dyDescent="0.2">
      <c r="Q321" s="108"/>
      <c r="R321" s="108"/>
      <c r="S321" s="108"/>
      <c r="T321" s="108"/>
      <c r="U321" s="108"/>
      <c r="V321" s="108"/>
      <c r="W321" s="108"/>
      <c r="X321" s="108"/>
      <c r="Y321" s="108"/>
    </row>
    <row r="322" spans="17:25" ht="12.95" customHeight="1" x14ac:dyDescent="0.2">
      <c r="Q322" s="108"/>
      <c r="R322" s="108"/>
      <c r="S322" s="108"/>
      <c r="T322" s="108"/>
      <c r="U322" s="108"/>
      <c r="V322" s="108"/>
      <c r="W322" s="108"/>
      <c r="X322" s="108"/>
      <c r="Y322" s="108"/>
    </row>
    <row r="323" spans="17:25" ht="12.95" customHeight="1" x14ac:dyDescent="0.2">
      <c r="Q323" s="108"/>
      <c r="R323" s="108"/>
      <c r="S323" s="108"/>
      <c r="T323" s="108"/>
      <c r="U323" s="108"/>
      <c r="V323" s="108"/>
      <c r="W323" s="108"/>
      <c r="X323" s="108"/>
      <c r="Y323" s="108"/>
    </row>
    <row r="324" spans="17:25" ht="12.95" customHeight="1" x14ac:dyDescent="0.2">
      <c r="Q324" s="108"/>
      <c r="R324" s="108"/>
      <c r="S324" s="108"/>
      <c r="T324" s="108"/>
      <c r="U324" s="108"/>
      <c r="V324" s="108"/>
      <c r="W324" s="108"/>
      <c r="X324" s="108"/>
      <c r="Y324" s="108"/>
    </row>
    <row r="325" spans="17:25" ht="12.95" customHeight="1" x14ac:dyDescent="0.2">
      <c r="Q325" s="108"/>
      <c r="R325" s="108"/>
      <c r="S325" s="108"/>
      <c r="T325" s="108"/>
      <c r="U325" s="108"/>
      <c r="V325" s="108"/>
      <c r="W325" s="108"/>
      <c r="X325" s="108"/>
      <c r="Y325" s="108"/>
    </row>
    <row r="326" spans="17:25" ht="12.95" customHeight="1" x14ac:dyDescent="0.2">
      <c r="Q326" s="108"/>
      <c r="R326" s="108"/>
      <c r="S326" s="108"/>
      <c r="T326" s="108"/>
      <c r="U326" s="108"/>
      <c r="V326" s="108"/>
      <c r="W326" s="108"/>
      <c r="X326" s="108"/>
      <c r="Y326" s="108"/>
    </row>
    <row r="327" spans="17:25" ht="12.95" customHeight="1" x14ac:dyDescent="0.2">
      <c r="Q327" s="108"/>
      <c r="R327" s="108"/>
      <c r="S327" s="108"/>
      <c r="T327" s="108"/>
      <c r="U327" s="108"/>
      <c r="V327" s="108"/>
      <c r="W327" s="108"/>
      <c r="X327" s="108"/>
      <c r="Y327" s="108"/>
    </row>
    <row r="328" spans="17:25" ht="12.95" customHeight="1" x14ac:dyDescent="0.2">
      <c r="Q328" s="108"/>
      <c r="R328" s="108"/>
      <c r="S328" s="108"/>
      <c r="T328" s="108"/>
      <c r="U328" s="108"/>
      <c r="V328" s="108"/>
      <c r="W328" s="108"/>
      <c r="X328" s="108"/>
      <c r="Y328" s="108"/>
    </row>
    <row r="329" spans="17:25" ht="12.95" customHeight="1" x14ac:dyDescent="0.2">
      <c r="Q329" s="108"/>
      <c r="R329" s="108"/>
      <c r="S329" s="108"/>
      <c r="T329" s="108"/>
      <c r="U329" s="108"/>
      <c r="V329" s="108"/>
      <c r="W329" s="108"/>
      <c r="X329" s="108"/>
      <c r="Y329" s="108"/>
    </row>
    <row r="330" spans="17:25" ht="12.95" customHeight="1" x14ac:dyDescent="0.2">
      <c r="Q330" s="108"/>
      <c r="R330" s="108"/>
      <c r="S330" s="108"/>
      <c r="T330" s="108"/>
      <c r="U330" s="108"/>
      <c r="V330" s="108"/>
      <c r="W330" s="108"/>
      <c r="X330" s="108"/>
      <c r="Y330" s="108"/>
    </row>
    <row r="331" spans="17:25" ht="12.95" customHeight="1" x14ac:dyDescent="0.2">
      <c r="Q331" s="108"/>
      <c r="R331" s="108"/>
      <c r="S331" s="108"/>
      <c r="T331" s="108"/>
      <c r="U331" s="108"/>
      <c r="V331" s="108"/>
      <c r="W331" s="108"/>
      <c r="X331" s="108"/>
      <c r="Y331" s="108"/>
    </row>
    <row r="332" spans="17:25" ht="12.95" customHeight="1" x14ac:dyDescent="0.2">
      <c r="Q332" s="108"/>
      <c r="R332" s="108"/>
      <c r="S332" s="108"/>
      <c r="T332" s="108"/>
      <c r="U332" s="108"/>
      <c r="V332" s="108"/>
      <c r="W332" s="108"/>
      <c r="X332" s="108"/>
      <c r="Y332" s="108"/>
    </row>
    <row r="333" spans="17:25" ht="12.95" customHeight="1" x14ac:dyDescent="0.2">
      <c r="Q333" s="108"/>
      <c r="R333" s="108"/>
      <c r="S333" s="108"/>
      <c r="T333" s="108"/>
      <c r="U333" s="108"/>
      <c r="V333" s="108"/>
      <c r="W333" s="108"/>
      <c r="X333" s="108"/>
      <c r="Y333" s="108"/>
    </row>
    <row r="334" spans="17:25" ht="12.95" customHeight="1" x14ac:dyDescent="0.2">
      <c r="Q334" s="108"/>
      <c r="R334" s="108"/>
      <c r="S334" s="108"/>
      <c r="T334" s="108"/>
      <c r="U334" s="108"/>
      <c r="V334" s="108"/>
      <c r="W334" s="108"/>
      <c r="X334" s="108"/>
      <c r="Y334" s="108"/>
    </row>
    <row r="335" spans="17:25" ht="12.95" customHeight="1" x14ac:dyDescent="0.2">
      <c r="Q335" s="108"/>
      <c r="R335" s="108"/>
      <c r="S335" s="108"/>
      <c r="T335" s="108"/>
      <c r="U335" s="108"/>
      <c r="V335" s="108"/>
      <c r="W335" s="108"/>
      <c r="X335" s="108"/>
      <c r="Y335" s="108"/>
    </row>
    <row r="336" spans="17:25" ht="12.95" customHeight="1" x14ac:dyDescent="0.2">
      <c r="Q336" s="108"/>
      <c r="R336" s="108"/>
      <c r="S336" s="108"/>
      <c r="T336" s="108"/>
      <c r="U336" s="108"/>
      <c r="V336" s="108"/>
      <c r="W336" s="108"/>
      <c r="X336" s="108"/>
      <c r="Y336" s="108"/>
    </row>
    <row r="337" spans="17:25" ht="12.95" customHeight="1" x14ac:dyDescent="0.2">
      <c r="Q337" s="108"/>
      <c r="R337" s="108"/>
      <c r="S337" s="108"/>
      <c r="T337" s="108"/>
      <c r="U337" s="108"/>
      <c r="V337" s="108"/>
      <c r="W337" s="108"/>
      <c r="X337" s="108"/>
      <c r="Y337" s="108"/>
    </row>
    <row r="338" spans="17:25" ht="12.95" customHeight="1" x14ac:dyDescent="0.2">
      <c r="Q338" s="108"/>
      <c r="R338" s="108"/>
      <c r="S338" s="108"/>
      <c r="T338" s="108"/>
      <c r="U338" s="108"/>
      <c r="V338" s="108"/>
      <c r="W338" s="108"/>
      <c r="X338" s="108"/>
      <c r="Y338" s="108"/>
    </row>
    <row r="339" spans="17:25" ht="12.95" customHeight="1" x14ac:dyDescent="0.2">
      <c r="Q339" s="108"/>
      <c r="R339" s="108"/>
      <c r="S339" s="108"/>
      <c r="T339" s="108"/>
      <c r="U339" s="108"/>
      <c r="V339" s="108"/>
      <c r="W339" s="108"/>
      <c r="X339" s="108"/>
      <c r="Y339" s="108"/>
    </row>
    <row r="340" spans="17:25" ht="12.95" customHeight="1" x14ac:dyDescent="0.2">
      <c r="Q340" s="108"/>
      <c r="R340" s="108"/>
      <c r="S340" s="108"/>
      <c r="T340" s="108"/>
      <c r="U340" s="108"/>
      <c r="V340" s="108"/>
      <c r="W340" s="108"/>
      <c r="X340" s="108"/>
      <c r="Y340" s="108"/>
    </row>
    <row r="341" spans="17:25" ht="12.95" customHeight="1" x14ac:dyDescent="0.2">
      <c r="Q341" s="108"/>
      <c r="R341" s="108"/>
      <c r="S341" s="108"/>
      <c r="T341" s="108"/>
      <c r="U341" s="108"/>
      <c r="V341" s="108"/>
      <c r="W341" s="108"/>
      <c r="X341" s="108"/>
      <c r="Y341" s="108"/>
    </row>
    <row r="342" spans="17:25" ht="12.95" customHeight="1" x14ac:dyDescent="0.2">
      <c r="Q342" s="108"/>
      <c r="R342" s="108"/>
      <c r="S342" s="108"/>
      <c r="T342" s="108"/>
      <c r="U342" s="108"/>
      <c r="V342" s="108"/>
      <c r="W342" s="108"/>
      <c r="X342" s="108"/>
      <c r="Y342" s="108"/>
    </row>
    <row r="343" spans="17:25" ht="12.95" customHeight="1" x14ac:dyDescent="0.2">
      <c r="Q343" s="108"/>
      <c r="R343" s="108"/>
      <c r="S343" s="108"/>
      <c r="T343" s="108"/>
      <c r="U343" s="108"/>
      <c r="V343" s="108"/>
      <c r="W343" s="108"/>
      <c r="X343" s="108"/>
      <c r="Y343" s="108"/>
    </row>
    <row r="344" spans="17:25" ht="12.95" customHeight="1" x14ac:dyDescent="0.2">
      <c r="Q344" s="108"/>
      <c r="R344" s="108"/>
      <c r="S344" s="108"/>
      <c r="T344" s="108"/>
      <c r="U344" s="108"/>
      <c r="V344" s="108"/>
      <c r="W344" s="108"/>
      <c r="X344" s="108"/>
      <c r="Y344" s="108"/>
    </row>
    <row r="345" spans="17:25" ht="12.95" customHeight="1" x14ac:dyDescent="0.2">
      <c r="Q345" s="108"/>
      <c r="R345" s="108"/>
      <c r="S345" s="108"/>
      <c r="T345" s="108"/>
      <c r="U345" s="108"/>
      <c r="V345" s="108"/>
      <c r="W345" s="108"/>
      <c r="X345" s="108"/>
      <c r="Y345" s="108"/>
    </row>
    <row r="346" spans="17:25" ht="12.95" customHeight="1" x14ac:dyDescent="0.2">
      <c r="Q346" s="108"/>
      <c r="R346" s="108"/>
      <c r="S346" s="108"/>
      <c r="T346" s="108"/>
      <c r="U346" s="108"/>
      <c r="V346" s="108"/>
      <c r="W346" s="108"/>
      <c r="X346" s="108"/>
      <c r="Y346" s="108"/>
    </row>
    <row r="347" spans="17:25" ht="12.95" customHeight="1" x14ac:dyDescent="0.2">
      <c r="Q347" s="108"/>
      <c r="R347" s="108"/>
      <c r="S347" s="108"/>
      <c r="T347" s="108"/>
      <c r="U347" s="108"/>
      <c r="V347" s="108"/>
      <c r="W347" s="108"/>
      <c r="X347" s="108"/>
      <c r="Y347" s="108"/>
    </row>
    <row r="348" spans="17:25" ht="12.95" customHeight="1" x14ac:dyDescent="0.2">
      <c r="Q348" s="108"/>
      <c r="R348" s="108"/>
      <c r="S348" s="108"/>
      <c r="T348" s="108"/>
      <c r="U348" s="108"/>
      <c r="V348" s="108"/>
      <c r="W348" s="108"/>
      <c r="X348" s="108"/>
      <c r="Y348" s="108"/>
    </row>
    <row r="349" spans="17:25" ht="12.95" customHeight="1" x14ac:dyDescent="0.2">
      <c r="Q349" s="108"/>
      <c r="R349" s="108"/>
      <c r="S349" s="108"/>
      <c r="T349" s="108"/>
      <c r="U349" s="108"/>
      <c r="V349" s="108"/>
      <c r="W349" s="108"/>
      <c r="X349" s="108"/>
      <c r="Y349" s="108"/>
    </row>
    <row r="350" spans="17:25" ht="12.95" customHeight="1" x14ac:dyDescent="0.2">
      <c r="Q350" s="108"/>
      <c r="R350" s="108"/>
      <c r="S350" s="108"/>
      <c r="T350" s="108"/>
      <c r="U350" s="108"/>
      <c r="V350" s="108"/>
      <c r="W350" s="108"/>
      <c r="X350" s="108"/>
      <c r="Y350" s="108"/>
    </row>
    <row r="351" spans="17:25" ht="12.95" customHeight="1" x14ac:dyDescent="0.2">
      <c r="Q351" s="108"/>
      <c r="R351" s="108"/>
      <c r="S351" s="108"/>
      <c r="T351" s="108"/>
      <c r="U351" s="108"/>
      <c r="V351" s="108"/>
      <c r="W351" s="108"/>
      <c r="X351" s="108"/>
      <c r="Y351" s="108"/>
    </row>
    <row r="352" spans="17:25" ht="12.95" customHeight="1" x14ac:dyDescent="0.2">
      <c r="Q352" s="108"/>
      <c r="R352" s="108"/>
      <c r="S352" s="108"/>
      <c r="T352" s="108"/>
      <c r="U352" s="108"/>
      <c r="V352" s="108"/>
      <c r="W352" s="108"/>
      <c r="X352" s="108"/>
      <c r="Y352" s="108"/>
    </row>
    <row r="353" spans="17:25" ht="12.95" customHeight="1" x14ac:dyDescent="0.2">
      <c r="Q353" s="108"/>
      <c r="R353" s="108"/>
      <c r="S353" s="108"/>
      <c r="T353" s="108"/>
      <c r="U353" s="108"/>
      <c r="V353" s="108"/>
      <c r="W353" s="108"/>
      <c r="X353" s="108"/>
      <c r="Y353" s="108"/>
    </row>
    <row r="354" spans="17:25" ht="12.95" customHeight="1" x14ac:dyDescent="0.2">
      <c r="Q354" s="108"/>
      <c r="R354" s="108"/>
      <c r="S354" s="108"/>
      <c r="T354" s="108"/>
      <c r="U354" s="108"/>
      <c r="V354" s="108"/>
      <c r="W354" s="108"/>
      <c r="X354" s="108"/>
      <c r="Y354" s="108"/>
    </row>
    <row r="355" spans="17:25" ht="12.95" customHeight="1" x14ac:dyDescent="0.2">
      <c r="Q355" s="108"/>
      <c r="R355" s="108"/>
      <c r="S355" s="108"/>
      <c r="T355" s="108"/>
      <c r="U355" s="108"/>
      <c r="V355" s="108"/>
      <c r="W355" s="108"/>
      <c r="X355" s="108"/>
      <c r="Y355" s="108"/>
    </row>
    <row r="356" spans="17:25" ht="12.95" customHeight="1" x14ac:dyDescent="0.2">
      <c r="Q356" s="108"/>
      <c r="R356" s="108"/>
      <c r="S356" s="108"/>
      <c r="T356" s="108"/>
      <c r="U356" s="108"/>
      <c r="V356" s="108"/>
      <c r="W356" s="108"/>
      <c r="X356" s="108"/>
      <c r="Y356" s="108"/>
    </row>
    <row r="357" spans="17:25" ht="12.95" customHeight="1" x14ac:dyDescent="0.2">
      <c r="Q357" s="108"/>
      <c r="R357" s="108"/>
      <c r="S357" s="108"/>
      <c r="T357" s="108"/>
      <c r="U357" s="108"/>
      <c r="V357" s="108"/>
      <c r="W357" s="108"/>
      <c r="X357" s="108"/>
      <c r="Y357" s="108"/>
    </row>
    <row r="358" spans="17:25" ht="12.95" customHeight="1" x14ac:dyDescent="0.2">
      <c r="Q358" s="108"/>
      <c r="R358" s="108"/>
      <c r="S358" s="108"/>
      <c r="T358" s="108"/>
      <c r="U358" s="108"/>
      <c r="V358" s="108"/>
      <c r="W358" s="108"/>
      <c r="X358" s="108"/>
      <c r="Y358" s="108"/>
    </row>
    <row r="359" spans="17:25" ht="12.95" customHeight="1" x14ac:dyDescent="0.2">
      <c r="Q359" s="108"/>
      <c r="R359" s="108"/>
      <c r="S359" s="108"/>
      <c r="T359" s="108"/>
      <c r="U359" s="108"/>
      <c r="V359" s="108"/>
      <c r="W359" s="108"/>
      <c r="X359" s="108"/>
      <c r="Y359" s="108"/>
    </row>
    <row r="360" spans="17:25" ht="12.95" customHeight="1" x14ac:dyDescent="0.2">
      <c r="Q360" s="108"/>
      <c r="R360" s="108"/>
      <c r="S360" s="108"/>
      <c r="T360" s="108"/>
      <c r="U360" s="108"/>
      <c r="V360" s="108"/>
      <c r="W360" s="108"/>
      <c r="X360" s="108"/>
      <c r="Y360" s="108"/>
    </row>
    <row r="361" spans="17:25" ht="12.95" customHeight="1" x14ac:dyDescent="0.2">
      <c r="Q361" s="108"/>
      <c r="R361" s="108"/>
      <c r="S361" s="108"/>
      <c r="T361" s="108"/>
      <c r="U361" s="108"/>
      <c r="V361" s="108"/>
      <c r="W361" s="108"/>
      <c r="X361" s="108"/>
      <c r="Y361" s="108"/>
    </row>
    <row r="362" spans="17:25" ht="12.95" customHeight="1" x14ac:dyDescent="0.2">
      <c r="Q362" s="108"/>
      <c r="R362" s="108"/>
      <c r="S362" s="108"/>
      <c r="T362" s="108"/>
      <c r="U362" s="108"/>
      <c r="V362" s="108"/>
      <c r="W362" s="108"/>
      <c r="X362" s="108"/>
      <c r="Y362" s="108"/>
    </row>
    <row r="363" spans="17:25" ht="12.95" customHeight="1" x14ac:dyDescent="0.2">
      <c r="Q363" s="108"/>
      <c r="R363" s="108"/>
      <c r="S363" s="108"/>
      <c r="T363" s="108"/>
      <c r="U363" s="108"/>
      <c r="V363" s="108"/>
      <c r="W363" s="108"/>
      <c r="X363" s="108"/>
      <c r="Y363" s="108"/>
    </row>
    <row r="364" spans="17:25" ht="12.95" customHeight="1" x14ac:dyDescent="0.2">
      <c r="Q364" s="108"/>
      <c r="R364" s="108"/>
      <c r="S364" s="108"/>
      <c r="T364" s="108"/>
      <c r="U364" s="108"/>
      <c r="V364" s="108"/>
      <c r="W364" s="108"/>
      <c r="X364" s="108"/>
      <c r="Y364" s="108"/>
    </row>
    <row r="365" spans="17:25" ht="12.95" customHeight="1" x14ac:dyDescent="0.2">
      <c r="Q365" s="108"/>
      <c r="R365" s="108"/>
      <c r="S365" s="108"/>
      <c r="T365" s="108"/>
      <c r="U365" s="108"/>
      <c r="V365" s="108"/>
      <c r="W365" s="108"/>
      <c r="X365" s="108"/>
      <c r="Y365" s="108"/>
    </row>
    <row r="366" spans="17:25" ht="12.95" customHeight="1" x14ac:dyDescent="0.2">
      <c r="Q366" s="108"/>
      <c r="R366" s="108"/>
      <c r="S366" s="108"/>
      <c r="T366" s="108"/>
      <c r="U366" s="108"/>
      <c r="V366" s="108"/>
      <c r="W366" s="108"/>
      <c r="X366" s="108"/>
      <c r="Y366" s="108"/>
    </row>
    <row r="367" spans="17:25" ht="12.95" customHeight="1" x14ac:dyDescent="0.2">
      <c r="Q367" s="108"/>
      <c r="R367" s="108"/>
      <c r="S367" s="108"/>
      <c r="T367" s="108"/>
      <c r="U367" s="108"/>
      <c r="V367" s="108"/>
      <c r="W367" s="108"/>
      <c r="X367" s="108"/>
      <c r="Y367" s="108"/>
    </row>
    <row r="368" spans="17:25" ht="12.95" customHeight="1" x14ac:dyDescent="0.2">
      <c r="Q368" s="108"/>
      <c r="R368" s="108"/>
      <c r="S368" s="108"/>
      <c r="T368" s="108"/>
      <c r="U368" s="108"/>
      <c r="V368" s="108"/>
      <c r="W368" s="108"/>
      <c r="X368" s="108"/>
      <c r="Y368" s="108"/>
    </row>
    <row r="369" spans="17:25" ht="12.95" customHeight="1" x14ac:dyDescent="0.2">
      <c r="Q369" s="108"/>
      <c r="R369" s="108"/>
      <c r="S369" s="108"/>
      <c r="T369" s="108"/>
      <c r="U369" s="108"/>
      <c r="V369" s="108"/>
      <c r="W369" s="108"/>
      <c r="X369" s="108"/>
      <c r="Y369" s="108"/>
    </row>
    <row r="370" spans="17:25" ht="12.95" customHeight="1" x14ac:dyDescent="0.2">
      <c r="Q370" s="108"/>
      <c r="R370" s="108"/>
      <c r="S370" s="108"/>
      <c r="T370" s="108"/>
      <c r="U370" s="108"/>
      <c r="V370" s="108"/>
      <c r="W370" s="108"/>
      <c r="X370" s="108"/>
      <c r="Y370" s="108"/>
    </row>
    <row r="371" spans="17:25" ht="12.95" customHeight="1" x14ac:dyDescent="0.2">
      <c r="Q371" s="108"/>
      <c r="R371" s="108"/>
      <c r="S371" s="108"/>
      <c r="T371" s="108"/>
      <c r="U371" s="108"/>
      <c r="V371" s="108"/>
      <c r="W371" s="108"/>
      <c r="X371" s="108"/>
      <c r="Y371" s="108"/>
    </row>
    <row r="372" spans="17:25" ht="12.95" customHeight="1" x14ac:dyDescent="0.2">
      <c r="Q372" s="108"/>
      <c r="R372" s="108"/>
      <c r="S372" s="108"/>
      <c r="T372" s="108"/>
      <c r="U372" s="108"/>
      <c r="V372" s="108"/>
      <c r="W372" s="108"/>
      <c r="X372" s="108"/>
      <c r="Y372" s="108"/>
    </row>
    <row r="373" spans="17:25" ht="12.95" customHeight="1" x14ac:dyDescent="0.2">
      <c r="Q373" s="108"/>
      <c r="R373" s="108"/>
      <c r="S373" s="108"/>
      <c r="T373" s="108"/>
      <c r="U373" s="108"/>
      <c r="V373" s="108"/>
      <c r="W373" s="108"/>
      <c r="X373" s="108"/>
      <c r="Y373" s="108"/>
    </row>
    <row r="374" spans="17:25" ht="12.95" customHeight="1" x14ac:dyDescent="0.2">
      <c r="Q374" s="108"/>
      <c r="R374" s="108"/>
      <c r="S374" s="108"/>
      <c r="T374" s="108"/>
      <c r="U374" s="108"/>
      <c r="V374" s="108"/>
      <c r="W374" s="108"/>
      <c r="X374" s="108"/>
      <c r="Y374" s="108"/>
    </row>
    <row r="375" spans="17:25" ht="12.95" customHeight="1" x14ac:dyDescent="0.2">
      <c r="Q375" s="108"/>
      <c r="R375" s="108"/>
      <c r="S375" s="108"/>
      <c r="T375" s="108"/>
      <c r="U375" s="108"/>
      <c r="V375" s="108"/>
      <c r="W375" s="108"/>
      <c r="X375" s="108"/>
      <c r="Y375" s="108"/>
    </row>
    <row r="376" spans="17:25" ht="12.95" customHeight="1" x14ac:dyDescent="0.2">
      <c r="Q376" s="108"/>
      <c r="R376" s="108"/>
      <c r="S376" s="108"/>
      <c r="T376" s="108"/>
      <c r="U376" s="108"/>
      <c r="V376" s="108"/>
      <c r="W376" s="108"/>
      <c r="X376" s="108"/>
      <c r="Y376" s="108"/>
    </row>
    <row r="377" spans="17:25" ht="12.95" customHeight="1" x14ac:dyDescent="0.2">
      <c r="Q377" s="108"/>
      <c r="R377" s="108"/>
      <c r="S377" s="108"/>
      <c r="T377" s="108"/>
      <c r="U377" s="108"/>
      <c r="V377" s="108"/>
      <c r="W377" s="108"/>
      <c r="X377" s="108"/>
      <c r="Y377" s="108"/>
    </row>
    <row r="378" spans="17:25" ht="12.95" customHeight="1" x14ac:dyDescent="0.2">
      <c r="Q378" s="108"/>
      <c r="R378" s="108"/>
      <c r="S378" s="108"/>
      <c r="T378" s="108"/>
      <c r="U378" s="108"/>
      <c r="V378" s="108"/>
      <c r="W378" s="108"/>
      <c r="X378" s="108"/>
      <c r="Y378" s="108"/>
    </row>
    <row r="379" spans="17:25" ht="12.95" customHeight="1" x14ac:dyDescent="0.2">
      <c r="Q379" s="108"/>
      <c r="R379" s="108"/>
      <c r="S379" s="108"/>
      <c r="T379" s="108"/>
      <c r="U379" s="108"/>
      <c r="V379" s="108"/>
      <c r="W379" s="108"/>
      <c r="X379" s="108"/>
      <c r="Y379" s="108"/>
    </row>
    <row r="380" spans="17:25" ht="12.95" customHeight="1" x14ac:dyDescent="0.2">
      <c r="Q380" s="108"/>
      <c r="R380" s="108"/>
      <c r="S380" s="108"/>
      <c r="T380" s="108"/>
      <c r="U380" s="108"/>
      <c r="V380" s="108"/>
      <c r="W380" s="108"/>
      <c r="X380" s="108"/>
      <c r="Y380" s="108"/>
    </row>
    <row r="381" spans="17:25" ht="12.95" customHeight="1" x14ac:dyDescent="0.2">
      <c r="Q381" s="108"/>
      <c r="R381" s="108"/>
      <c r="S381" s="108"/>
      <c r="T381" s="108"/>
      <c r="U381" s="108"/>
      <c r="V381" s="108"/>
      <c r="W381" s="108"/>
      <c r="X381" s="108"/>
      <c r="Y381" s="108"/>
    </row>
    <row r="382" spans="17:25" ht="12.95" customHeight="1" x14ac:dyDescent="0.2">
      <c r="Q382" s="108"/>
      <c r="R382" s="108"/>
      <c r="S382" s="108"/>
      <c r="T382" s="108"/>
      <c r="U382" s="108"/>
      <c r="V382" s="108"/>
      <c r="W382" s="108"/>
      <c r="X382" s="108"/>
      <c r="Y382" s="108"/>
    </row>
    <row r="383" spans="17:25" ht="12.95" customHeight="1" x14ac:dyDescent="0.2">
      <c r="Q383" s="108"/>
      <c r="R383" s="108"/>
      <c r="S383" s="108"/>
      <c r="T383" s="108"/>
      <c r="U383" s="108"/>
      <c r="V383" s="108"/>
      <c r="W383" s="108"/>
      <c r="X383" s="108"/>
      <c r="Y383" s="108"/>
    </row>
    <row r="384" spans="17:25" ht="12.95" customHeight="1" x14ac:dyDescent="0.2">
      <c r="Q384" s="108"/>
      <c r="R384" s="108"/>
      <c r="S384" s="108"/>
      <c r="T384" s="108"/>
      <c r="U384" s="108"/>
      <c r="V384" s="108"/>
      <c r="W384" s="108"/>
      <c r="X384" s="108"/>
      <c r="Y384" s="108"/>
    </row>
    <row r="385" spans="17:25" ht="12.95" customHeight="1" x14ac:dyDescent="0.2">
      <c r="Q385" s="108"/>
      <c r="R385" s="108"/>
      <c r="S385" s="108"/>
      <c r="T385" s="108"/>
      <c r="U385" s="108"/>
      <c r="V385" s="108"/>
      <c r="W385" s="108"/>
      <c r="X385" s="108"/>
      <c r="Y385" s="108"/>
    </row>
    <row r="386" spans="17:25" ht="12.95" customHeight="1" x14ac:dyDescent="0.2">
      <c r="Q386" s="108"/>
      <c r="R386" s="108"/>
      <c r="S386" s="108"/>
      <c r="T386" s="108"/>
      <c r="U386" s="108"/>
      <c r="V386" s="108"/>
      <c r="W386" s="108"/>
      <c r="X386" s="108"/>
      <c r="Y386" s="108"/>
    </row>
    <row r="387" spans="17:25" ht="12.95" customHeight="1" x14ac:dyDescent="0.2">
      <c r="Q387" s="108"/>
      <c r="R387" s="108"/>
      <c r="S387" s="108"/>
      <c r="T387" s="108"/>
      <c r="U387" s="108"/>
      <c r="V387" s="108"/>
      <c r="W387" s="108"/>
      <c r="X387" s="108"/>
      <c r="Y387" s="108"/>
    </row>
    <row r="388" spans="17:25" ht="12.95" customHeight="1" x14ac:dyDescent="0.2">
      <c r="Q388" s="108"/>
      <c r="R388" s="108"/>
      <c r="S388" s="108"/>
      <c r="T388" s="108"/>
      <c r="U388" s="108"/>
      <c r="V388" s="108"/>
      <c r="W388" s="108"/>
      <c r="X388" s="108"/>
      <c r="Y388" s="108"/>
    </row>
    <row r="389" spans="17:25" ht="12.95" customHeight="1" x14ac:dyDescent="0.2">
      <c r="Q389" s="108"/>
      <c r="R389" s="108"/>
      <c r="S389" s="108"/>
      <c r="T389" s="108"/>
      <c r="U389" s="108"/>
      <c r="V389" s="108"/>
      <c r="W389" s="108"/>
      <c r="X389" s="108"/>
      <c r="Y389" s="108"/>
    </row>
    <row r="390" spans="17:25" ht="12.95" customHeight="1" x14ac:dyDescent="0.2">
      <c r="Q390" s="108"/>
      <c r="R390" s="108"/>
      <c r="S390" s="108"/>
      <c r="T390" s="108"/>
      <c r="U390" s="108"/>
      <c r="V390" s="108"/>
      <c r="W390" s="108"/>
      <c r="X390" s="108"/>
      <c r="Y390" s="108"/>
    </row>
    <row r="391" spans="17:25" ht="12.95" customHeight="1" x14ac:dyDescent="0.2">
      <c r="Q391" s="108"/>
      <c r="R391" s="108"/>
      <c r="S391" s="108"/>
      <c r="T391" s="108"/>
      <c r="U391" s="108"/>
      <c r="V391" s="108"/>
      <c r="W391" s="108"/>
      <c r="X391" s="108"/>
      <c r="Y391" s="108"/>
    </row>
    <row r="392" spans="17:25" ht="12.95" customHeight="1" x14ac:dyDescent="0.2">
      <c r="Q392" s="108"/>
      <c r="R392" s="108"/>
      <c r="S392" s="108"/>
      <c r="T392" s="108"/>
      <c r="U392" s="108"/>
      <c r="V392" s="108"/>
      <c r="W392" s="108"/>
      <c r="X392" s="108"/>
      <c r="Y392" s="108"/>
    </row>
    <row r="393" spans="17:25" ht="12.95" customHeight="1" x14ac:dyDescent="0.2">
      <c r="Q393" s="108"/>
      <c r="R393" s="108"/>
      <c r="S393" s="108"/>
      <c r="T393" s="108"/>
      <c r="U393" s="108"/>
      <c r="V393" s="108"/>
      <c r="W393" s="108"/>
      <c r="X393" s="108"/>
      <c r="Y393" s="108"/>
    </row>
    <row r="394" spans="17:25" ht="12.95" customHeight="1" x14ac:dyDescent="0.2">
      <c r="Q394" s="108"/>
      <c r="R394" s="108"/>
      <c r="S394" s="108"/>
      <c r="T394" s="108"/>
      <c r="U394" s="108"/>
      <c r="V394" s="108"/>
      <c r="W394" s="108"/>
      <c r="X394" s="108"/>
      <c r="Y394" s="108"/>
    </row>
    <row r="395" spans="17:25" ht="12.95" customHeight="1" x14ac:dyDescent="0.2">
      <c r="Q395" s="108"/>
      <c r="R395" s="108"/>
      <c r="S395" s="108"/>
      <c r="T395" s="108"/>
      <c r="U395" s="108"/>
      <c r="V395" s="108"/>
      <c r="W395" s="108"/>
      <c r="X395" s="108"/>
      <c r="Y395" s="108"/>
    </row>
    <row r="396" spans="17:25" ht="12.95" customHeight="1" x14ac:dyDescent="0.2">
      <c r="Q396" s="108"/>
      <c r="R396" s="108"/>
      <c r="S396" s="108"/>
      <c r="T396" s="108"/>
      <c r="U396" s="108"/>
      <c r="V396" s="108"/>
      <c r="W396" s="108"/>
      <c r="X396" s="108"/>
      <c r="Y396" s="108"/>
    </row>
    <row r="397" spans="17:25" ht="12.95" customHeight="1" x14ac:dyDescent="0.2">
      <c r="Q397" s="108"/>
      <c r="R397" s="108"/>
      <c r="S397" s="108"/>
      <c r="T397" s="108"/>
      <c r="U397" s="108"/>
      <c r="V397" s="108"/>
      <c r="W397" s="108"/>
      <c r="X397" s="108"/>
      <c r="Y397" s="108"/>
    </row>
    <row r="398" spans="17:25" ht="12.95" customHeight="1" x14ac:dyDescent="0.2">
      <c r="Q398" s="108"/>
      <c r="R398" s="108"/>
      <c r="S398" s="108"/>
      <c r="T398" s="108"/>
      <c r="U398" s="108"/>
      <c r="V398" s="108"/>
      <c r="W398" s="108"/>
      <c r="X398" s="108"/>
      <c r="Y398" s="108"/>
    </row>
    <row r="399" spans="17:25" ht="12.95" customHeight="1" x14ac:dyDescent="0.2">
      <c r="Q399" s="108"/>
      <c r="R399" s="108"/>
      <c r="S399" s="108"/>
      <c r="T399" s="108"/>
      <c r="U399" s="108"/>
      <c r="V399" s="108"/>
      <c r="W399" s="108"/>
      <c r="X399" s="108"/>
      <c r="Y399" s="108"/>
    </row>
    <row r="400" spans="17:25" ht="12.95" customHeight="1" x14ac:dyDescent="0.2">
      <c r="Q400" s="108"/>
      <c r="R400" s="108"/>
      <c r="S400" s="108"/>
      <c r="T400" s="108"/>
      <c r="U400" s="108"/>
      <c r="V400" s="108"/>
      <c r="W400" s="108"/>
      <c r="X400" s="108"/>
      <c r="Y400" s="108"/>
    </row>
    <row r="401" spans="17:25" ht="12.95" customHeight="1" x14ac:dyDescent="0.2">
      <c r="Q401" s="108"/>
      <c r="R401" s="108"/>
      <c r="S401" s="108"/>
      <c r="T401" s="108"/>
      <c r="U401" s="108"/>
      <c r="V401" s="108"/>
      <c r="W401" s="108"/>
      <c r="X401" s="108"/>
      <c r="Y401" s="108"/>
    </row>
    <row r="402" spans="17:25" ht="12.95" customHeight="1" x14ac:dyDescent="0.2">
      <c r="Q402" s="108"/>
      <c r="R402" s="108"/>
      <c r="S402" s="108"/>
      <c r="T402" s="108"/>
      <c r="U402" s="108"/>
      <c r="V402" s="108"/>
      <c r="W402" s="108"/>
      <c r="X402" s="108"/>
      <c r="Y402" s="108"/>
    </row>
    <row r="403" spans="17:25" ht="12.95" customHeight="1" x14ac:dyDescent="0.2">
      <c r="Q403" s="108"/>
      <c r="R403" s="108"/>
      <c r="S403" s="108"/>
      <c r="T403" s="108"/>
      <c r="U403" s="108"/>
      <c r="V403" s="108"/>
      <c r="W403" s="108"/>
      <c r="X403" s="108"/>
      <c r="Y403" s="108"/>
    </row>
    <row r="404" spans="17:25" ht="12.95" customHeight="1" x14ac:dyDescent="0.2">
      <c r="Q404" s="108"/>
      <c r="R404" s="108"/>
      <c r="S404" s="108"/>
      <c r="T404" s="108"/>
      <c r="U404" s="108"/>
      <c r="V404" s="108"/>
      <c r="W404" s="108"/>
      <c r="X404" s="108"/>
      <c r="Y404" s="108"/>
    </row>
    <row r="405" spans="17:25" ht="12.95" customHeight="1" x14ac:dyDescent="0.2">
      <c r="Q405" s="108"/>
      <c r="R405" s="108"/>
      <c r="S405" s="108"/>
      <c r="T405" s="108"/>
      <c r="U405" s="108"/>
      <c r="V405" s="108"/>
      <c r="W405" s="108"/>
      <c r="X405" s="108"/>
      <c r="Y405" s="108"/>
    </row>
    <row r="406" spans="17:25" ht="12.95" customHeight="1" x14ac:dyDescent="0.2">
      <c r="Q406" s="108"/>
      <c r="R406" s="108"/>
      <c r="S406" s="108"/>
      <c r="T406" s="108"/>
      <c r="U406" s="108"/>
      <c r="V406" s="108"/>
      <c r="W406" s="108"/>
      <c r="X406" s="108"/>
      <c r="Y406" s="108"/>
    </row>
    <row r="407" spans="17:25" ht="12.95" customHeight="1" x14ac:dyDescent="0.2">
      <c r="Q407" s="108"/>
      <c r="R407" s="108"/>
      <c r="S407" s="108"/>
      <c r="T407" s="108"/>
      <c r="U407" s="108"/>
      <c r="V407" s="108"/>
      <c r="W407" s="108"/>
      <c r="X407" s="108"/>
      <c r="Y407" s="108"/>
    </row>
    <row r="408" spans="17:25" ht="12.95" customHeight="1" x14ac:dyDescent="0.2">
      <c r="Q408" s="108"/>
      <c r="R408" s="108"/>
      <c r="S408" s="108"/>
      <c r="T408" s="108"/>
      <c r="U408" s="108"/>
      <c r="V408" s="108"/>
      <c r="W408" s="108"/>
      <c r="X408" s="108"/>
      <c r="Y408" s="108"/>
    </row>
    <row r="409" spans="17:25" ht="12.95" customHeight="1" x14ac:dyDescent="0.2">
      <c r="Q409" s="108"/>
      <c r="R409" s="108"/>
      <c r="S409" s="108"/>
      <c r="T409" s="108"/>
      <c r="U409" s="108"/>
      <c r="V409" s="108"/>
      <c r="W409" s="108"/>
      <c r="X409" s="108"/>
      <c r="Y409" s="108"/>
    </row>
    <row r="410" spans="17:25" ht="12.95" customHeight="1" x14ac:dyDescent="0.2">
      <c r="Q410" s="108"/>
      <c r="R410" s="108"/>
      <c r="S410" s="108"/>
      <c r="T410" s="108"/>
      <c r="U410" s="108"/>
      <c r="V410" s="108"/>
      <c r="W410" s="108"/>
      <c r="X410" s="108"/>
      <c r="Y410" s="108"/>
    </row>
    <row r="411" spans="17:25" ht="12.95" customHeight="1" x14ac:dyDescent="0.2">
      <c r="Q411" s="108"/>
      <c r="R411" s="108"/>
      <c r="S411" s="108"/>
      <c r="T411" s="108"/>
      <c r="U411" s="108"/>
      <c r="V411" s="108"/>
      <c r="W411" s="108"/>
      <c r="X411" s="108"/>
      <c r="Y411" s="108"/>
    </row>
    <row r="412" spans="17:25" ht="12.95" customHeight="1" x14ac:dyDescent="0.2">
      <c r="Q412" s="108"/>
      <c r="R412" s="108"/>
      <c r="S412" s="108"/>
      <c r="T412" s="108"/>
      <c r="U412" s="108"/>
      <c r="V412" s="108"/>
      <c r="W412" s="108"/>
      <c r="X412" s="108"/>
      <c r="Y412" s="108"/>
    </row>
    <row r="413" spans="17:25" ht="12.95" customHeight="1" x14ac:dyDescent="0.2">
      <c r="Q413" s="108"/>
      <c r="R413" s="108"/>
      <c r="S413" s="108"/>
      <c r="T413" s="108"/>
      <c r="U413" s="108"/>
      <c r="V413" s="108"/>
      <c r="W413" s="108"/>
      <c r="X413" s="108"/>
      <c r="Y413" s="108"/>
    </row>
    <row r="414" spans="17:25" ht="12.95" customHeight="1" x14ac:dyDescent="0.2">
      <c r="Q414" s="108"/>
      <c r="R414" s="108"/>
      <c r="S414" s="108"/>
      <c r="T414" s="108"/>
      <c r="U414" s="108"/>
      <c r="V414" s="108"/>
      <c r="W414" s="108"/>
      <c r="X414" s="108"/>
      <c r="Y414" s="108"/>
    </row>
    <row r="415" spans="17:25" ht="12.95" customHeight="1" x14ac:dyDescent="0.2">
      <c r="Q415" s="108"/>
      <c r="R415" s="108"/>
      <c r="S415" s="108"/>
      <c r="T415" s="108"/>
      <c r="U415" s="108"/>
      <c r="V415" s="108"/>
      <c r="W415" s="108"/>
      <c r="X415" s="108"/>
      <c r="Y415" s="108"/>
    </row>
    <row r="416" spans="17:25" ht="12.95" customHeight="1" x14ac:dyDescent="0.2">
      <c r="Q416" s="108"/>
      <c r="R416" s="108"/>
      <c r="S416" s="108"/>
      <c r="T416" s="108"/>
      <c r="U416" s="108"/>
      <c r="V416" s="108"/>
      <c r="W416" s="108"/>
      <c r="X416" s="108"/>
      <c r="Y416" s="108"/>
    </row>
    <row r="417" spans="17:25" ht="12.95" customHeight="1" x14ac:dyDescent="0.2">
      <c r="Q417" s="108"/>
      <c r="R417" s="108"/>
      <c r="S417" s="108"/>
      <c r="T417" s="108"/>
      <c r="U417" s="108"/>
      <c r="V417" s="108"/>
      <c r="W417" s="108"/>
      <c r="X417" s="108"/>
      <c r="Y417" s="108"/>
    </row>
    <row r="418" spans="17:25" ht="12.95" customHeight="1" x14ac:dyDescent="0.2">
      <c r="Q418" s="108"/>
      <c r="R418" s="108"/>
      <c r="S418" s="108"/>
      <c r="T418" s="108"/>
      <c r="U418" s="108"/>
      <c r="V418" s="108"/>
      <c r="W418" s="108"/>
      <c r="X418" s="108"/>
      <c r="Y418" s="108"/>
    </row>
    <row r="419" spans="17:25" ht="12.95" customHeight="1" x14ac:dyDescent="0.2">
      <c r="Q419" s="108"/>
      <c r="R419" s="108"/>
      <c r="S419" s="108"/>
      <c r="T419" s="108"/>
      <c r="U419" s="108"/>
      <c r="V419" s="108"/>
      <c r="W419" s="108"/>
      <c r="X419" s="108"/>
      <c r="Y419" s="108"/>
    </row>
    <row r="420" spans="17:25" ht="12.95" customHeight="1" x14ac:dyDescent="0.2">
      <c r="Q420" s="108"/>
      <c r="R420" s="108"/>
      <c r="S420" s="108"/>
      <c r="T420" s="108"/>
      <c r="U420" s="108"/>
      <c r="V420" s="108"/>
      <c r="W420" s="108"/>
      <c r="X420" s="108"/>
      <c r="Y420" s="108"/>
    </row>
    <row r="421" spans="17:25" ht="12.95" customHeight="1" x14ac:dyDescent="0.2">
      <c r="Q421" s="108"/>
      <c r="R421" s="108"/>
      <c r="S421" s="108"/>
      <c r="T421" s="108"/>
      <c r="U421" s="108"/>
      <c r="V421" s="108"/>
      <c r="W421" s="108"/>
      <c r="X421" s="108"/>
      <c r="Y421" s="108"/>
    </row>
    <row r="422" spans="17:25" ht="12.95" customHeight="1" x14ac:dyDescent="0.2">
      <c r="Q422" s="108"/>
      <c r="R422" s="108"/>
      <c r="S422" s="108"/>
      <c r="T422" s="108"/>
      <c r="U422" s="108"/>
      <c r="V422" s="108"/>
      <c r="W422" s="108"/>
      <c r="X422" s="108"/>
      <c r="Y422" s="108"/>
    </row>
    <row r="423" spans="17:25" ht="12.95" customHeight="1" x14ac:dyDescent="0.2">
      <c r="Q423" s="108"/>
      <c r="R423" s="108"/>
      <c r="S423" s="108"/>
      <c r="T423" s="108"/>
      <c r="U423" s="108"/>
      <c r="V423" s="108"/>
      <c r="W423" s="108"/>
      <c r="X423" s="108"/>
      <c r="Y423" s="108"/>
    </row>
    <row r="424" spans="17:25" ht="12.95" customHeight="1" x14ac:dyDescent="0.2">
      <c r="Q424" s="108"/>
      <c r="R424" s="108"/>
      <c r="S424" s="108"/>
      <c r="T424" s="108"/>
      <c r="U424" s="108"/>
      <c r="V424" s="108"/>
      <c r="W424" s="108"/>
      <c r="X424" s="108"/>
      <c r="Y424" s="108"/>
    </row>
    <row r="425" spans="17:25" ht="12.95" customHeight="1" x14ac:dyDescent="0.2">
      <c r="Q425" s="108"/>
      <c r="R425" s="108"/>
      <c r="S425" s="108"/>
      <c r="T425" s="108"/>
      <c r="U425" s="108"/>
      <c r="V425" s="108"/>
      <c r="W425" s="108"/>
      <c r="X425" s="108"/>
      <c r="Y425" s="108"/>
    </row>
    <row r="426" spans="17:25" ht="12.95" customHeight="1" x14ac:dyDescent="0.2">
      <c r="Q426" s="108"/>
      <c r="R426" s="108"/>
      <c r="S426" s="108"/>
      <c r="T426" s="108"/>
      <c r="U426" s="108"/>
      <c r="V426" s="108"/>
      <c r="W426" s="108"/>
      <c r="X426" s="108"/>
      <c r="Y426" s="108"/>
    </row>
    <row r="427" spans="17:25" ht="12.95" customHeight="1" x14ac:dyDescent="0.2">
      <c r="Q427" s="108"/>
      <c r="R427" s="108"/>
      <c r="S427" s="108"/>
      <c r="T427" s="108"/>
      <c r="U427" s="108"/>
      <c r="V427" s="108"/>
      <c r="W427" s="108"/>
      <c r="X427" s="108"/>
      <c r="Y427" s="108"/>
    </row>
    <row r="428" spans="17:25" ht="12.95" customHeight="1" x14ac:dyDescent="0.2">
      <c r="Q428" s="108"/>
      <c r="R428" s="108"/>
      <c r="S428" s="108"/>
      <c r="T428" s="108"/>
      <c r="U428" s="108"/>
      <c r="V428" s="108"/>
      <c r="W428" s="108"/>
      <c r="X428" s="108"/>
      <c r="Y428" s="108"/>
    </row>
    <row r="429" spans="17:25" ht="12.95" customHeight="1" x14ac:dyDescent="0.2">
      <c r="Q429" s="108"/>
      <c r="R429" s="108"/>
      <c r="S429" s="108"/>
      <c r="T429" s="108"/>
      <c r="U429" s="108"/>
      <c r="V429" s="108"/>
      <c r="W429" s="108"/>
      <c r="X429" s="108"/>
      <c r="Y429" s="108"/>
    </row>
    <row r="430" spans="17:25" ht="12.95" customHeight="1" x14ac:dyDescent="0.2">
      <c r="Q430" s="108"/>
      <c r="R430" s="108"/>
      <c r="S430" s="108"/>
      <c r="T430" s="108"/>
      <c r="U430" s="108"/>
      <c r="V430" s="108"/>
      <c r="W430" s="108"/>
      <c r="X430" s="108"/>
      <c r="Y430" s="108"/>
    </row>
    <row r="431" spans="17:25" ht="12.95" customHeight="1" x14ac:dyDescent="0.2">
      <c r="Q431" s="108"/>
      <c r="R431" s="108"/>
      <c r="S431" s="108"/>
      <c r="T431" s="108"/>
      <c r="U431" s="108"/>
      <c r="V431" s="108"/>
      <c r="W431" s="108"/>
      <c r="X431" s="108"/>
      <c r="Y431" s="108"/>
    </row>
    <row r="432" spans="17:25" ht="12.95" customHeight="1" x14ac:dyDescent="0.2">
      <c r="Q432" s="108"/>
      <c r="R432" s="108"/>
      <c r="S432" s="108"/>
      <c r="T432" s="108"/>
      <c r="U432" s="108"/>
      <c r="V432" s="108"/>
      <c r="W432" s="108"/>
      <c r="X432" s="108"/>
      <c r="Y432" s="108"/>
    </row>
    <row r="433" spans="17:25" ht="12.95" customHeight="1" x14ac:dyDescent="0.2">
      <c r="Q433" s="108"/>
      <c r="R433" s="108"/>
      <c r="S433" s="108"/>
      <c r="T433" s="108"/>
      <c r="U433" s="108"/>
      <c r="V433" s="108"/>
      <c r="W433" s="108"/>
      <c r="X433" s="108"/>
      <c r="Y433" s="108"/>
    </row>
    <row r="434" spans="17:25" ht="12.95" customHeight="1" x14ac:dyDescent="0.2">
      <c r="Q434" s="108"/>
      <c r="R434" s="108"/>
      <c r="S434" s="108"/>
      <c r="T434" s="108"/>
      <c r="U434" s="108"/>
      <c r="V434" s="108"/>
      <c r="W434" s="108"/>
      <c r="X434" s="108"/>
      <c r="Y434" s="108"/>
    </row>
    <row r="435" spans="17:25" ht="12.95" customHeight="1" x14ac:dyDescent="0.2">
      <c r="Q435" s="108"/>
      <c r="R435" s="108"/>
      <c r="S435" s="108"/>
      <c r="T435" s="108"/>
      <c r="U435" s="108"/>
      <c r="V435" s="108"/>
      <c r="W435" s="108"/>
      <c r="X435" s="108"/>
      <c r="Y435" s="108"/>
    </row>
    <row r="436" spans="17:25" ht="12.95" customHeight="1" x14ac:dyDescent="0.2">
      <c r="Q436" s="108"/>
      <c r="R436" s="108"/>
      <c r="S436" s="108"/>
      <c r="T436" s="108"/>
      <c r="U436" s="108"/>
      <c r="V436" s="108"/>
      <c r="W436" s="108"/>
      <c r="X436" s="108"/>
      <c r="Y436" s="108"/>
    </row>
    <row r="437" spans="17:25" ht="12.95" customHeight="1" x14ac:dyDescent="0.2">
      <c r="Q437" s="108"/>
      <c r="R437" s="108"/>
      <c r="S437" s="108"/>
      <c r="T437" s="108"/>
      <c r="U437" s="108"/>
      <c r="V437" s="108"/>
      <c r="W437" s="108"/>
      <c r="X437" s="108"/>
      <c r="Y437" s="108"/>
    </row>
    <row r="438" spans="17:25" ht="12.95" customHeight="1" x14ac:dyDescent="0.2">
      <c r="Q438" s="108"/>
      <c r="R438" s="108"/>
      <c r="S438" s="108"/>
      <c r="T438" s="108"/>
      <c r="U438" s="108"/>
      <c r="V438" s="108"/>
      <c r="W438" s="108"/>
      <c r="X438" s="108"/>
      <c r="Y438" s="108"/>
    </row>
    <row r="439" spans="17:25" ht="12.95" customHeight="1" x14ac:dyDescent="0.2">
      <c r="Q439" s="108"/>
      <c r="R439" s="108"/>
      <c r="S439" s="108"/>
      <c r="T439" s="108"/>
      <c r="U439" s="108"/>
      <c r="V439" s="108"/>
      <c r="W439" s="108"/>
      <c r="X439" s="108"/>
      <c r="Y439" s="108"/>
    </row>
    <row r="440" spans="17:25" ht="12.95" customHeight="1" x14ac:dyDescent="0.2">
      <c r="Q440" s="108"/>
      <c r="R440" s="108"/>
      <c r="S440" s="108"/>
      <c r="T440" s="108"/>
      <c r="U440" s="108"/>
      <c r="V440" s="108"/>
      <c r="W440" s="108"/>
      <c r="X440" s="108"/>
      <c r="Y440" s="108"/>
    </row>
    <row r="441" spans="17:25" ht="12.95" customHeight="1" x14ac:dyDescent="0.2">
      <c r="Q441" s="108"/>
      <c r="R441" s="108"/>
      <c r="S441" s="108"/>
      <c r="T441" s="108"/>
      <c r="U441" s="108"/>
      <c r="V441" s="108"/>
      <c r="W441" s="108"/>
      <c r="X441" s="108"/>
      <c r="Y441" s="108"/>
    </row>
    <row r="442" spans="17:25" ht="12.95" customHeight="1" x14ac:dyDescent="0.2">
      <c r="Q442" s="108"/>
      <c r="R442" s="108"/>
      <c r="S442" s="108"/>
      <c r="T442" s="108"/>
      <c r="U442" s="108"/>
      <c r="V442" s="108"/>
      <c r="W442" s="108"/>
      <c r="X442" s="108"/>
      <c r="Y442" s="108"/>
    </row>
    <row r="443" spans="17:25" ht="12.95" customHeight="1" x14ac:dyDescent="0.2">
      <c r="Q443" s="108"/>
      <c r="R443" s="108"/>
      <c r="S443" s="108"/>
      <c r="T443" s="108"/>
      <c r="U443" s="108"/>
      <c r="V443" s="108"/>
      <c r="W443" s="108"/>
      <c r="X443" s="108"/>
      <c r="Y443" s="108"/>
    </row>
    <row r="444" spans="17:25" ht="12.95" customHeight="1" x14ac:dyDescent="0.2">
      <c r="Q444" s="108"/>
      <c r="R444" s="108"/>
      <c r="S444" s="108"/>
      <c r="T444" s="108"/>
      <c r="U444" s="108"/>
      <c r="V444" s="108"/>
      <c r="W444" s="108"/>
      <c r="X444" s="108"/>
      <c r="Y444" s="108"/>
    </row>
    <row r="445" spans="17:25" ht="12.95" customHeight="1" x14ac:dyDescent="0.2">
      <c r="Q445" s="108"/>
      <c r="R445" s="108"/>
      <c r="S445" s="108"/>
      <c r="T445" s="108"/>
      <c r="U445" s="108"/>
      <c r="V445" s="108"/>
      <c r="W445" s="108"/>
      <c r="X445" s="108"/>
      <c r="Y445" s="108"/>
    </row>
    <row r="446" spans="17:25" ht="12.95" customHeight="1" x14ac:dyDescent="0.2">
      <c r="Q446" s="108"/>
      <c r="R446" s="108"/>
      <c r="S446" s="108"/>
      <c r="T446" s="108"/>
      <c r="U446" s="108"/>
      <c r="V446" s="108"/>
      <c r="W446" s="108"/>
      <c r="X446" s="108"/>
      <c r="Y446" s="108"/>
    </row>
    <row r="447" spans="17:25" ht="12.95" customHeight="1" x14ac:dyDescent="0.2">
      <c r="Q447" s="108"/>
      <c r="R447" s="108"/>
      <c r="S447" s="108"/>
      <c r="T447" s="108"/>
      <c r="U447" s="108"/>
      <c r="V447" s="108"/>
      <c r="W447" s="108"/>
      <c r="X447" s="108"/>
      <c r="Y447" s="108"/>
    </row>
    <row r="448" spans="17:25" ht="12.95" customHeight="1" x14ac:dyDescent="0.2">
      <c r="Q448" s="108"/>
      <c r="R448" s="108"/>
      <c r="S448" s="108"/>
      <c r="T448" s="108"/>
      <c r="U448" s="108"/>
      <c r="V448" s="108"/>
      <c r="W448" s="108"/>
      <c r="X448" s="108"/>
      <c r="Y448" s="108"/>
    </row>
    <row r="449" spans="17:25" ht="12.95" customHeight="1" x14ac:dyDescent="0.2">
      <c r="Q449" s="108"/>
      <c r="R449" s="108"/>
      <c r="S449" s="108"/>
      <c r="T449" s="108"/>
      <c r="U449" s="108"/>
      <c r="V449" s="108"/>
      <c r="W449" s="108"/>
      <c r="X449" s="108"/>
      <c r="Y449" s="108"/>
    </row>
    <row r="450" spans="17:25" ht="12.95" customHeight="1" x14ac:dyDescent="0.2">
      <c r="Q450" s="108"/>
      <c r="R450" s="108"/>
      <c r="S450" s="108"/>
      <c r="T450" s="108"/>
      <c r="U450" s="108"/>
      <c r="V450" s="108"/>
      <c r="W450" s="108"/>
      <c r="X450" s="108"/>
      <c r="Y450" s="108"/>
    </row>
    <row r="451" spans="17:25" ht="12.95" customHeight="1" x14ac:dyDescent="0.2">
      <c r="Q451" s="108"/>
      <c r="R451" s="108"/>
      <c r="S451" s="108"/>
      <c r="T451" s="108"/>
      <c r="U451" s="108"/>
      <c r="V451" s="108"/>
      <c r="W451" s="108"/>
      <c r="X451" s="108"/>
      <c r="Y451" s="108"/>
    </row>
    <row r="452" spans="17:25" ht="12.95" customHeight="1" x14ac:dyDescent="0.2">
      <c r="Q452" s="108"/>
      <c r="R452" s="108"/>
      <c r="S452" s="108"/>
      <c r="T452" s="108"/>
      <c r="U452" s="108"/>
      <c r="V452" s="108"/>
      <c r="W452" s="108"/>
      <c r="X452" s="108"/>
      <c r="Y452" s="108"/>
    </row>
    <row r="453" spans="17:25" ht="12.95" customHeight="1" x14ac:dyDescent="0.2">
      <c r="Q453" s="108"/>
      <c r="R453" s="108"/>
      <c r="S453" s="108"/>
      <c r="T453" s="108"/>
      <c r="U453" s="108"/>
      <c r="V453" s="108"/>
      <c r="W453" s="108"/>
      <c r="X453" s="108"/>
      <c r="Y453" s="108"/>
    </row>
    <row r="454" spans="17:25" ht="12.95" customHeight="1" x14ac:dyDescent="0.2">
      <c r="Q454" s="108"/>
      <c r="R454" s="108"/>
      <c r="S454" s="108"/>
      <c r="T454" s="108"/>
      <c r="U454" s="108"/>
      <c r="V454" s="108"/>
      <c r="W454" s="108"/>
      <c r="X454" s="108"/>
      <c r="Y454" s="108"/>
    </row>
    <row r="455" spans="17:25" ht="12.95" customHeight="1" x14ac:dyDescent="0.2">
      <c r="Q455" s="108"/>
      <c r="R455" s="108"/>
      <c r="S455" s="108"/>
      <c r="T455" s="108"/>
      <c r="U455" s="108"/>
      <c r="V455" s="108"/>
      <c r="W455" s="108"/>
      <c r="X455" s="108"/>
      <c r="Y455" s="108"/>
    </row>
    <row r="456" spans="17:25" ht="12.95" customHeight="1" x14ac:dyDescent="0.2">
      <c r="Q456" s="108"/>
      <c r="R456" s="108"/>
      <c r="S456" s="108"/>
      <c r="T456" s="108"/>
      <c r="U456" s="108"/>
      <c r="V456" s="108"/>
      <c r="W456" s="108"/>
      <c r="X456" s="108"/>
      <c r="Y456" s="108"/>
    </row>
    <row r="457" spans="17:25" ht="12.95" customHeight="1" x14ac:dyDescent="0.2">
      <c r="Q457" s="108"/>
      <c r="R457" s="108"/>
      <c r="S457" s="108"/>
      <c r="T457" s="108"/>
      <c r="U457" s="108"/>
      <c r="V457" s="108"/>
      <c r="W457" s="108"/>
      <c r="X457" s="108"/>
      <c r="Y457" s="108"/>
    </row>
    <row r="458" spans="17:25" ht="12.95" customHeight="1" x14ac:dyDescent="0.2">
      <c r="Q458" s="108"/>
      <c r="R458" s="108"/>
      <c r="S458" s="108"/>
      <c r="T458" s="108"/>
      <c r="U458" s="108"/>
      <c r="V458" s="108"/>
      <c r="W458" s="108"/>
      <c r="X458" s="108"/>
      <c r="Y458" s="108"/>
    </row>
    <row r="459" spans="17:25" ht="12.95" customHeight="1" x14ac:dyDescent="0.2">
      <c r="Q459" s="108"/>
      <c r="R459" s="108"/>
      <c r="S459" s="108"/>
      <c r="T459" s="108"/>
      <c r="U459" s="108"/>
      <c r="V459" s="108"/>
      <c r="W459" s="108"/>
      <c r="X459" s="108"/>
      <c r="Y459" s="108"/>
    </row>
    <row r="460" spans="17:25" ht="12.95" customHeight="1" x14ac:dyDescent="0.2">
      <c r="Q460" s="108"/>
      <c r="R460" s="108"/>
      <c r="S460" s="108"/>
      <c r="T460" s="108"/>
      <c r="U460" s="108"/>
      <c r="V460" s="108"/>
      <c r="W460" s="108"/>
      <c r="X460" s="108"/>
      <c r="Y460" s="108"/>
    </row>
    <row r="461" spans="17:25" ht="12.95" customHeight="1" x14ac:dyDescent="0.2">
      <c r="Q461" s="108"/>
      <c r="R461" s="108"/>
      <c r="S461" s="108"/>
      <c r="T461" s="108"/>
      <c r="U461" s="108"/>
      <c r="V461" s="108"/>
      <c r="W461" s="108"/>
      <c r="X461" s="108"/>
      <c r="Y461" s="108"/>
    </row>
    <row r="462" spans="17:25" ht="12.95" customHeight="1" x14ac:dyDescent="0.2">
      <c r="Q462" s="108"/>
      <c r="R462" s="108"/>
      <c r="S462" s="108"/>
      <c r="T462" s="108"/>
      <c r="U462" s="108"/>
      <c r="V462" s="108"/>
      <c r="W462" s="108"/>
      <c r="X462" s="108"/>
      <c r="Y462" s="108"/>
    </row>
    <row r="463" spans="17:25" ht="12.95" customHeight="1" x14ac:dyDescent="0.2">
      <c r="Q463" s="108"/>
      <c r="R463" s="108"/>
      <c r="S463" s="108"/>
      <c r="T463" s="108"/>
      <c r="U463" s="108"/>
      <c r="V463" s="108"/>
      <c r="W463" s="108"/>
      <c r="X463" s="108"/>
      <c r="Y463" s="108"/>
    </row>
    <row r="464" spans="17:25" ht="12.95" customHeight="1" x14ac:dyDescent="0.2">
      <c r="Q464" s="108"/>
      <c r="R464" s="108"/>
      <c r="S464" s="108"/>
      <c r="T464" s="108"/>
      <c r="U464" s="108"/>
      <c r="V464" s="108"/>
      <c r="W464" s="108"/>
      <c r="X464" s="108"/>
      <c r="Y464" s="108"/>
    </row>
    <row r="465" spans="17:25" ht="12.95" customHeight="1" x14ac:dyDescent="0.2">
      <c r="Q465" s="108"/>
      <c r="R465" s="108"/>
      <c r="S465" s="108"/>
      <c r="T465" s="108"/>
      <c r="U465" s="108"/>
      <c r="V465" s="108"/>
      <c r="W465" s="108"/>
      <c r="X465" s="108"/>
      <c r="Y465" s="108"/>
    </row>
    <row r="466" spans="17:25" ht="12.95" customHeight="1" x14ac:dyDescent="0.2">
      <c r="Q466" s="108"/>
      <c r="R466" s="108"/>
      <c r="S466" s="108"/>
      <c r="T466" s="108"/>
      <c r="U466" s="108"/>
      <c r="V466" s="108"/>
      <c r="W466" s="108"/>
      <c r="X466" s="108"/>
      <c r="Y466" s="108"/>
    </row>
    <row r="467" spans="17:25" ht="12.95" customHeight="1" x14ac:dyDescent="0.2">
      <c r="Q467" s="108"/>
      <c r="R467" s="108"/>
      <c r="S467" s="108"/>
      <c r="T467" s="108"/>
      <c r="U467" s="108"/>
      <c r="V467" s="108"/>
      <c r="W467" s="108"/>
      <c r="X467" s="108"/>
      <c r="Y467" s="108"/>
    </row>
    <row r="468" spans="17:25" ht="12.95" customHeight="1" x14ac:dyDescent="0.2">
      <c r="Q468" s="108"/>
      <c r="R468" s="108"/>
      <c r="S468" s="108"/>
      <c r="T468" s="108"/>
      <c r="U468" s="108"/>
      <c r="V468" s="108"/>
      <c r="W468" s="108"/>
      <c r="X468" s="108"/>
      <c r="Y468" s="108"/>
    </row>
    <row r="469" spans="17:25" ht="12.95" customHeight="1" x14ac:dyDescent="0.2">
      <c r="Q469" s="108"/>
      <c r="R469" s="108"/>
      <c r="S469" s="108"/>
      <c r="T469" s="108"/>
      <c r="U469" s="108"/>
      <c r="V469" s="108"/>
      <c r="W469" s="108"/>
      <c r="X469" s="108"/>
      <c r="Y469" s="108"/>
    </row>
    <row r="470" spans="17:25" ht="12.95" customHeight="1" x14ac:dyDescent="0.2">
      <c r="Q470" s="108"/>
      <c r="R470" s="108"/>
      <c r="S470" s="108"/>
      <c r="T470" s="108"/>
      <c r="U470" s="108"/>
      <c r="V470" s="108"/>
      <c r="W470" s="108"/>
      <c r="X470" s="108"/>
      <c r="Y470" s="108"/>
    </row>
    <row r="471" spans="17:25" ht="12.95" customHeight="1" x14ac:dyDescent="0.2">
      <c r="Q471" s="108"/>
      <c r="R471" s="108"/>
      <c r="S471" s="108"/>
      <c r="T471" s="108"/>
      <c r="U471" s="108"/>
      <c r="V471" s="108"/>
      <c r="W471" s="108"/>
      <c r="X471" s="108"/>
      <c r="Y471" s="108"/>
    </row>
    <row r="472" spans="17:25" ht="12.95" customHeight="1" x14ac:dyDescent="0.2">
      <c r="Q472" s="108"/>
      <c r="R472" s="108"/>
      <c r="S472" s="108"/>
      <c r="T472" s="108"/>
      <c r="U472" s="108"/>
      <c r="V472" s="108"/>
      <c r="W472" s="108"/>
      <c r="X472" s="108"/>
      <c r="Y472" s="108"/>
    </row>
    <row r="473" spans="17:25" ht="12.95" customHeight="1" x14ac:dyDescent="0.2">
      <c r="Q473" s="108"/>
      <c r="R473" s="108"/>
      <c r="S473" s="108"/>
      <c r="T473" s="108"/>
      <c r="U473" s="108"/>
      <c r="V473" s="108"/>
      <c r="W473" s="108"/>
      <c r="X473" s="108"/>
      <c r="Y473" s="108"/>
    </row>
    <row r="474" spans="17:25" ht="12.95" customHeight="1" x14ac:dyDescent="0.2">
      <c r="Q474" s="108"/>
      <c r="R474" s="108"/>
      <c r="S474" s="108"/>
      <c r="T474" s="108"/>
      <c r="U474" s="108"/>
      <c r="V474" s="108"/>
      <c r="W474" s="108"/>
      <c r="X474" s="108"/>
      <c r="Y474" s="108"/>
    </row>
    <row r="475" spans="17:25" ht="12.95" customHeight="1" x14ac:dyDescent="0.2">
      <c r="Q475" s="108"/>
      <c r="R475" s="108"/>
      <c r="S475" s="108"/>
      <c r="T475" s="108"/>
      <c r="U475" s="108"/>
      <c r="V475" s="108"/>
      <c r="W475" s="108"/>
      <c r="X475" s="108"/>
      <c r="Y475" s="108"/>
    </row>
    <row r="476" spans="17:25" ht="12.95" customHeight="1" x14ac:dyDescent="0.2">
      <c r="Q476" s="108"/>
      <c r="R476" s="108"/>
      <c r="S476" s="108"/>
      <c r="T476" s="108"/>
      <c r="U476" s="108"/>
      <c r="V476" s="108"/>
      <c r="W476" s="108"/>
      <c r="X476" s="108"/>
      <c r="Y476" s="108"/>
    </row>
    <row r="477" spans="17:25" ht="12.95" customHeight="1" x14ac:dyDescent="0.2">
      <c r="Q477" s="108"/>
      <c r="R477" s="108"/>
      <c r="S477" s="108"/>
      <c r="T477" s="108"/>
      <c r="U477" s="108"/>
      <c r="V477" s="108"/>
      <c r="W477" s="108"/>
      <c r="X477" s="108"/>
      <c r="Y477" s="108"/>
    </row>
    <row r="478" spans="17:25" ht="12.95" customHeight="1" x14ac:dyDescent="0.2">
      <c r="Q478" s="108"/>
      <c r="R478" s="108"/>
      <c r="S478" s="108"/>
      <c r="T478" s="108"/>
      <c r="U478" s="108"/>
      <c r="V478" s="108"/>
      <c r="W478" s="108"/>
      <c r="X478" s="108"/>
      <c r="Y478" s="108"/>
    </row>
    <row r="479" spans="17:25" ht="12.95" customHeight="1" x14ac:dyDescent="0.2">
      <c r="Q479" s="108"/>
      <c r="R479" s="108"/>
      <c r="S479" s="108"/>
      <c r="T479" s="108"/>
      <c r="U479" s="108"/>
      <c r="V479" s="108"/>
      <c r="W479" s="108"/>
      <c r="X479" s="108"/>
      <c r="Y479" s="108"/>
    </row>
    <row r="480" spans="17:25" ht="12.95" customHeight="1" x14ac:dyDescent="0.2">
      <c r="Q480" s="108"/>
      <c r="R480" s="108"/>
      <c r="S480" s="108"/>
      <c r="T480" s="108"/>
      <c r="U480" s="108"/>
      <c r="V480" s="108"/>
      <c r="W480" s="108"/>
      <c r="X480" s="108"/>
      <c r="Y480" s="108"/>
    </row>
    <row r="481" spans="17:25" ht="12.95" customHeight="1" x14ac:dyDescent="0.2">
      <c r="Q481" s="108"/>
      <c r="R481" s="108"/>
      <c r="S481" s="108"/>
      <c r="T481" s="108"/>
      <c r="U481" s="108"/>
      <c r="V481" s="108"/>
      <c r="W481" s="108"/>
      <c r="X481" s="108"/>
      <c r="Y481" s="108"/>
    </row>
    <row r="482" spans="17:25" ht="12.95" customHeight="1" x14ac:dyDescent="0.2">
      <c r="Q482" s="108"/>
      <c r="R482" s="108"/>
      <c r="S482" s="108"/>
      <c r="T482" s="108"/>
      <c r="U482" s="108"/>
      <c r="V482" s="108"/>
      <c r="W482" s="108"/>
      <c r="X482" s="108"/>
      <c r="Y482" s="108"/>
    </row>
    <row r="483" spans="17:25" ht="12.95" customHeight="1" x14ac:dyDescent="0.2">
      <c r="Q483" s="108"/>
      <c r="R483" s="108"/>
      <c r="S483" s="108"/>
      <c r="T483" s="108"/>
      <c r="U483" s="108"/>
      <c r="V483" s="108"/>
      <c r="W483" s="108"/>
      <c r="X483" s="108"/>
      <c r="Y483" s="108"/>
    </row>
    <row r="484" spans="17:25" ht="12.95" customHeight="1" x14ac:dyDescent="0.2">
      <c r="Q484" s="108"/>
      <c r="R484" s="108"/>
      <c r="S484" s="108"/>
      <c r="T484" s="108"/>
      <c r="U484" s="108"/>
      <c r="V484" s="108"/>
      <c r="W484" s="108"/>
      <c r="X484" s="108"/>
      <c r="Y484" s="108"/>
    </row>
  </sheetData>
  <mergeCells count="17">
    <mergeCell ref="O7:P7"/>
    <mergeCell ref="D7:D8"/>
    <mergeCell ref="E7:F7"/>
    <mergeCell ref="G7:H7"/>
    <mergeCell ref="I7:J7"/>
    <mergeCell ref="K7:L7"/>
    <mergeCell ref="M7:N7"/>
    <mergeCell ref="A2:P2"/>
    <mergeCell ref="A3:P3"/>
    <mergeCell ref="A4:P4"/>
    <mergeCell ref="A6:A8"/>
    <mergeCell ref="B6:B8"/>
    <mergeCell ref="C6:D6"/>
    <mergeCell ref="E6:H6"/>
    <mergeCell ref="I6:L6"/>
    <mergeCell ref="M6:P6"/>
    <mergeCell ref="C7:C8"/>
  </mergeCells>
  <pageMargins left="0.7" right="0.7" top="0.75" bottom="0.75" header="0.3" footer="0.3"/>
  <pageSetup paperSize="9" scale="90" orientation="landscape" verticalDpi="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"/>
  <sheetViews>
    <sheetView topLeftCell="B10" workbookViewId="0">
      <selection activeCell="I44" sqref="I44"/>
    </sheetView>
  </sheetViews>
  <sheetFormatPr defaultRowHeight="12.75" x14ac:dyDescent="0.2"/>
  <cols>
    <col min="1" max="1" width="2" hidden="1" customWidth="1"/>
    <col min="2" max="2" width="3.42578125" customWidth="1"/>
    <col min="3" max="3" width="21.140625" customWidth="1"/>
    <col min="4" max="17" width="9.28515625" customWidth="1"/>
    <col min="18" max="18" width="7" customWidth="1"/>
    <col min="19" max="20" width="3.5703125" hidden="1" customWidth="1"/>
    <col min="21" max="24" width="3.5703125" customWidth="1"/>
  </cols>
  <sheetData>
    <row r="1" spans="1:26" ht="14.45" customHeight="1" x14ac:dyDescent="0.2">
      <c r="B1" s="119"/>
      <c r="C1" s="119"/>
      <c r="P1" s="106" t="s">
        <v>367</v>
      </c>
    </row>
    <row r="2" spans="1:26" ht="18.2" customHeight="1" x14ac:dyDescent="0.25">
      <c r="A2" s="339" t="s">
        <v>360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108"/>
      <c r="S2" s="108"/>
      <c r="T2" s="108"/>
    </row>
    <row r="3" spans="1:26" ht="9" customHeight="1" x14ac:dyDescent="0.2">
      <c r="A3" s="347"/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  <c r="R3" s="108"/>
      <c r="S3" s="108"/>
      <c r="T3" s="108"/>
    </row>
    <row r="4" spans="1:26" ht="14.45" customHeight="1" x14ac:dyDescent="0.2">
      <c r="A4" s="294" t="s">
        <v>361</v>
      </c>
      <c r="B4" s="348"/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108"/>
      <c r="S4" s="108"/>
      <c r="T4" s="108"/>
    </row>
    <row r="5" spans="1:26" ht="46.15" customHeight="1" x14ac:dyDescent="0.2">
      <c r="A5" s="86"/>
      <c r="B5" s="263" t="s">
        <v>28</v>
      </c>
      <c r="C5" s="340" t="s">
        <v>97</v>
      </c>
      <c r="D5" s="263" t="s">
        <v>363</v>
      </c>
      <c r="E5" s="263"/>
      <c r="F5" s="263" t="s">
        <v>364</v>
      </c>
      <c r="G5" s="263"/>
      <c r="H5" s="263"/>
      <c r="I5" s="263"/>
      <c r="J5" s="263" t="s">
        <v>365</v>
      </c>
      <c r="K5" s="263"/>
      <c r="L5" s="263"/>
      <c r="M5" s="263"/>
      <c r="N5" s="263" t="s">
        <v>366</v>
      </c>
      <c r="O5" s="263"/>
      <c r="P5" s="263"/>
      <c r="Q5" s="263"/>
      <c r="R5" s="107"/>
      <c r="S5" s="108"/>
      <c r="T5" s="108"/>
    </row>
    <row r="6" spans="1:26" ht="16.7" customHeight="1" x14ac:dyDescent="0.2">
      <c r="A6" s="86"/>
      <c r="B6" s="263"/>
      <c r="C6" s="340"/>
      <c r="D6" s="230">
        <v>2018</v>
      </c>
      <c r="E6" s="230">
        <v>2019</v>
      </c>
      <c r="F6" s="230">
        <v>2018</v>
      </c>
      <c r="G6" s="230"/>
      <c r="H6" s="230">
        <v>2019</v>
      </c>
      <c r="I6" s="230"/>
      <c r="J6" s="230">
        <v>2018</v>
      </c>
      <c r="K6" s="230"/>
      <c r="L6" s="230">
        <v>2019</v>
      </c>
      <c r="M6" s="230"/>
      <c r="N6" s="230">
        <v>2018</v>
      </c>
      <c r="O6" s="230"/>
      <c r="P6" s="230">
        <v>2019</v>
      </c>
      <c r="Q6" s="230"/>
      <c r="R6" s="107"/>
      <c r="S6" s="108"/>
      <c r="T6" s="108"/>
    </row>
    <row r="7" spans="1:26" ht="24.2" customHeight="1" x14ac:dyDescent="0.2">
      <c r="A7" s="86"/>
      <c r="B7" s="263"/>
      <c r="C7" s="340"/>
      <c r="D7" s="230"/>
      <c r="E7" s="230"/>
      <c r="F7" s="14" t="s">
        <v>336</v>
      </c>
      <c r="G7" s="124" t="s">
        <v>337</v>
      </c>
      <c r="H7" s="14" t="s">
        <v>336</v>
      </c>
      <c r="I7" s="124" t="s">
        <v>337</v>
      </c>
      <c r="J7" s="89" t="s">
        <v>336</v>
      </c>
      <c r="K7" s="124" t="s">
        <v>337</v>
      </c>
      <c r="L7" s="89" t="s">
        <v>336</v>
      </c>
      <c r="M7" s="124" t="s">
        <v>337</v>
      </c>
      <c r="N7" s="14" t="s">
        <v>336</v>
      </c>
      <c r="O7" s="124" t="s">
        <v>337</v>
      </c>
      <c r="P7" s="14" t="s">
        <v>336</v>
      </c>
      <c r="Q7" s="124" t="s">
        <v>337</v>
      </c>
      <c r="R7" s="107"/>
      <c r="S7" s="108"/>
      <c r="T7" s="108"/>
    </row>
    <row r="8" spans="1:26" ht="12.2" customHeight="1" x14ac:dyDescent="0.2">
      <c r="A8" s="86"/>
      <c r="B8" s="101" t="s">
        <v>29</v>
      </c>
      <c r="C8" s="101" t="s">
        <v>31</v>
      </c>
      <c r="D8" s="101">
        <v>1</v>
      </c>
      <c r="E8" s="101">
        <v>2</v>
      </c>
      <c r="F8" s="101">
        <v>3</v>
      </c>
      <c r="G8" s="96">
        <v>4</v>
      </c>
      <c r="H8" s="101">
        <v>5</v>
      </c>
      <c r="I8" s="96">
        <v>6</v>
      </c>
      <c r="J8" s="101">
        <v>7</v>
      </c>
      <c r="K8" s="96">
        <v>8</v>
      </c>
      <c r="L8" s="101">
        <v>9</v>
      </c>
      <c r="M8" s="96">
        <v>10</v>
      </c>
      <c r="N8" s="101">
        <v>11</v>
      </c>
      <c r="O8" s="96">
        <v>12</v>
      </c>
      <c r="P8" s="101">
        <v>13</v>
      </c>
      <c r="Q8" s="96">
        <v>14</v>
      </c>
      <c r="R8" s="107"/>
      <c r="S8" s="108"/>
      <c r="T8" s="108"/>
    </row>
    <row r="9" spans="1:26" ht="14.45" customHeight="1" x14ac:dyDescent="0.2">
      <c r="A9" s="86"/>
      <c r="B9" s="12">
        <v>1</v>
      </c>
      <c r="C9" s="97" t="s">
        <v>343</v>
      </c>
      <c r="D9" s="21"/>
      <c r="E9" s="21"/>
      <c r="F9" s="21"/>
      <c r="G9" s="72"/>
      <c r="H9" s="21"/>
      <c r="I9" s="72"/>
      <c r="J9" s="21"/>
      <c r="K9" s="72"/>
      <c r="L9" s="21"/>
      <c r="M9" s="72"/>
      <c r="N9" s="65"/>
      <c r="O9" s="72"/>
      <c r="P9" s="65"/>
      <c r="Q9" s="72"/>
      <c r="R9" s="107"/>
      <c r="S9" s="108"/>
      <c r="T9" s="108"/>
      <c r="U9" s="108"/>
      <c r="V9" s="108"/>
      <c r="W9" s="108"/>
      <c r="X9" s="125"/>
      <c r="Y9" s="125"/>
      <c r="Z9" s="125"/>
    </row>
    <row r="10" spans="1:26" ht="14.45" customHeight="1" x14ac:dyDescent="0.2">
      <c r="A10" s="86"/>
      <c r="B10" s="12">
        <v>2</v>
      </c>
      <c r="C10" s="97" t="s">
        <v>309</v>
      </c>
      <c r="D10" s="21">
        <v>1014</v>
      </c>
      <c r="E10" s="21">
        <v>1011</v>
      </c>
      <c r="F10" s="21">
        <v>129</v>
      </c>
      <c r="G10" s="72">
        <f t="shared" ref="G10:G34" si="0">IF(D10=0,0,F10/D10*100)</f>
        <v>12.721893491124261</v>
      </c>
      <c r="H10" s="21">
        <v>84</v>
      </c>
      <c r="I10" s="72">
        <f t="shared" ref="I10:I34" si="1">IF(E10=0,"0",H10/E10*100)</f>
        <v>8.3086053412462899</v>
      </c>
      <c r="J10" s="21">
        <v>13</v>
      </c>
      <c r="K10" s="72">
        <f t="shared" ref="K10:K34" si="2">IF(D10=0,0,J10/D10*100)</f>
        <v>1.2820512820512819</v>
      </c>
      <c r="L10" s="21">
        <v>5</v>
      </c>
      <c r="M10" s="72">
        <f t="shared" ref="M10:M34" si="3">IF(E10=0,"0",L10/E10*100)</f>
        <v>0.4945598417408506</v>
      </c>
      <c r="N10" s="65">
        <f t="shared" ref="N10:N34" si="4">F10+J10</f>
        <v>142</v>
      </c>
      <c r="O10" s="72">
        <f t="shared" ref="O10:O34" si="5">IF(D10=0,0,N10/D10*100)</f>
        <v>14.003944773175542</v>
      </c>
      <c r="P10" s="65">
        <f t="shared" ref="P10:P34" si="6">H10+L10</f>
        <v>89</v>
      </c>
      <c r="Q10" s="72">
        <f t="shared" ref="Q10:Q34" si="7">IF(E10=0,"0",P10/E10*100)</f>
        <v>8.8031651829871418</v>
      </c>
      <c r="R10" s="107">
        <f t="shared" ref="R10:R34" si="8">IF(D10=0,0,SUM(F10*100/D10))</f>
        <v>12.721893491124261</v>
      </c>
      <c r="S10" s="108">
        <f t="shared" ref="S10:S36" si="9">IF(E10=0,0,SUM(H10*100/E10))</f>
        <v>8.3086053412462917</v>
      </c>
      <c r="T10" s="108">
        <f t="shared" ref="T10:T36" si="10">IF(D10=0,0,SUM(J10*100/D10))</f>
        <v>1.2820512820512822</v>
      </c>
      <c r="U10" s="108">
        <f t="shared" ref="U10:U36" si="11">IF(E10=0,0,SUM(L10*100/E10))</f>
        <v>0.49455984174085066</v>
      </c>
      <c r="V10" s="108">
        <f t="shared" ref="V10:V36" si="12">IF(D10=0,0,SUM(N10*100/D10))</f>
        <v>14.003944773175542</v>
      </c>
      <c r="W10" s="108">
        <f t="shared" ref="W10:W36" si="13">IF(E10=0,0,SUM(P10*100/E10))</f>
        <v>8.8031651829871418</v>
      </c>
      <c r="X10" s="125"/>
      <c r="Y10" s="125"/>
      <c r="Z10" s="125"/>
    </row>
    <row r="11" spans="1:26" ht="14.45" customHeight="1" x14ac:dyDescent="0.2">
      <c r="A11" s="86"/>
      <c r="B11" s="12">
        <v>3</v>
      </c>
      <c r="C11" s="97" t="s">
        <v>310</v>
      </c>
      <c r="D11" s="21">
        <v>1116</v>
      </c>
      <c r="E11" s="21">
        <v>1081</v>
      </c>
      <c r="F11" s="21">
        <v>207</v>
      </c>
      <c r="G11" s="72">
        <f t="shared" si="0"/>
        <v>18.548387096774192</v>
      </c>
      <c r="H11" s="21">
        <v>137</v>
      </c>
      <c r="I11" s="72">
        <f t="shared" si="1"/>
        <v>12.673450508788159</v>
      </c>
      <c r="J11" s="21">
        <v>11</v>
      </c>
      <c r="K11" s="72">
        <f t="shared" si="2"/>
        <v>0.98566308243727596</v>
      </c>
      <c r="L11" s="21">
        <v>18</v>
      </c>
      <c r="M11" s="72">
        <f t="shared" si="3"/>
        <v>1.6651248843663276</v>
      </c>
      <c r="N11" s="65">
        <f t="shared" si="4"/>
        <v>218</v>
      </c>
      <c r="O11" s="72">
        <f t="shared" si="5"/>
        <v>19.534050179211469</v>
      </c>
      <c r="P11" s="65">
        <f t="shared" si="6"/>
        <v>155</v>
      </c>
      <c r="Q11" s="72">
        <f t="shared" si="7"/>
        <v>14.338575393154487</v>
      </c>
      <c r="R11" s="107">
        <f t="shared" si="8"/>
        <v>18.548387096774192</v>
      </c>
      <c r="S11" s="108">
        <f t="shared" si="9"/>
        <v>12.673450508788159</v>
      </c>
      <c r="T11" s="108">
        <f t="shared" si="10"/>
        <v>0.98566308243727596</v>
      </c>
      <c r="U11" s="108">
        <f t="shared" si="11"/>
        <v>1.6651248843663276</v>
      </c>
      <c r="V11" s="108">
        <f t="shared" si="12"/>
        <v>19.534050179211469</v>
      </c>
      <c r="W11" s="108">
        <f t="shared" si="13"/>
        <v>14.338575393154487</v>
      </c>
      <c r="X11" s="125"/>
      <c r="Y11" s="125"/>
      <c r="Z11" s="125"/>
    </row>
    <row r="12" spans="1:26" ht="14.45" customHeight="1" x14ac:dyDescent="0.2">
      <c r="A12" s="86"/>
      <c r="B12" s="12">
        <v>4</v>
      </c>
      <c r="C12" s="97" t="s">
        <v>311</v>
      </c>
      <c r="D12" s="21">
        <v>2439</v>
      </c>
      <c r="E12" s="21">
        <v>2840</v>
      </c>
      <c r="F12" s="21">
        <v>391</v>
      </c>
      <c r="G12" s="72">
        <f t="shared" si="0"/>
        <v>16.031160311603116</v>
      </c>
      <c r="H12" s="21">
        <v>222</v>
      </c>
      <c r="I12" s="72">
        <f t="shared" si="1"/>
        <v>7.8169014084507049</v>
      </c>
      <c r="J12" s="21">
        <v>39</v>
      </c>
      <c r="K12" s="72">
        <f t="shared" si="2"/>
        <v>1.5990159901599015</v>
      </c>
      <c r="L12" s="21">
        <v>22</v>
      </c>
      <c r="M12" s="72">
        <f t="shared" si="3"/>
        <v>0.77464788732394363</v>
      </c>
      <c r="N12" s="65">
        <f t="shared" si="4"/>
        <v>430</v>
      </c>
      <c r="O12" s="72">
        <f t="shared" si="5"/>
        <v>17.630176301763019</v>
      </c>
      <c r="P12" s="65">
        <f t="shared" si="6"/>
        <v>244</v>
      </c>
      <c r="Q12" s="72">
        <f t="shared" si="7"/>
        <v>8.591549295774648</v>
      </c>
      <c r="R12" s="107">
        <f t="shared" si="8"/>
        <v>16.031160311603116</v>
      </c>
      <c r="S12" s="108">
        <f t="shared" si="9"/>
        <v>7.816901408450704</v>
      </c>
      <c r="T12" s="108">
        <f t="shared" si="10"/>
        <v>1.5990159901599017</v>
      </c>
      <c r="U12" s="108">
        <f t="shared" si="11"/>
        <v>0.77464788732394363</v>
      </c>
      <c r="V12" s="108">
        <f t="shared" si="12"/>
        <v>17.630176301763019</v>
      </c>
      <c r="W12" s="108">
        <f t="shared" si="13"/>
        <v>8.591549295774648</v>
      </c>
      <c r="X12" s="125"/>
      <c r="Y12" s="125"/>
      <c r="Z12" s="125"/>
    </row>
    <row r="13" spans="1:26" ht="14.45" customHeight="1" x14ac:dyDescent="0.2">
      <c r="A13" s="86"/>
      <c r="B13" s="12">
        <v>5</v>
      </c>
      <c r="C13" s="97" t="s">
        <v>312</v>
      </c>
      <c r="D13" s="21">
        <v>2407</v>
      </c>
      <c r="E13" s="21">
        <v>1325</v>
      </c>
      <c r="F13" s="21">
        <v>145</v>
      </c>
      <c r="G13" s="72">
        <f t="shared" si="0"/>
        <v>6.024096385542169</v>
      </c>
      <c r="H13" s="21">
        <v>87</v>
      </c>
      <c r="I13" s="72">
        <f t="shared" si="1"/>
        <v>6.566037735849056</v>
      </c>
      <c r="J13" s="21">
        <v>63</v>
      </c>
      <c r="K13" s="72">
        <f t="shared" si="2"/>
        <v>2.6173660157872871</v>
      </c>
      <c r="L13" s="21">
        <v>8</v>
      </c>
      <c r="M13" s="72">
        <f t="shared" si="3"/>
        <v>0.60377358490566035</v>
      </c>
      <c r="N13" s="65">
        <f t="shared" si="4"/>
        <v>208</v>
      </c>
      <c r="O13" s="72">
        <f t="shared" si="5"/>
        <v>8.6414624013294556</v>
      </c>
      <c r="P13" s="65">
        <f t="shared" si="6"/>
        <v>95</v>
      </c>
      <c r="Q13" s="72">
        <f t="shared" si="7"/>
        <v>7.1698113207547172</v>
      </c>
      <c r="R13" s="107">
        <f t="shared" si="8"/>
        <v>6.024096385542169</v>
      </c>
      <c r="S13" s="108">
        <f t="shared" si="9"/>
        <v>6.5660377358490569</v>
      </c>
      <c r="T13" s="108">
        <f t="shared" si="10"/>
        <v>2.6173660157872871</v>
      </c>
      <c r="U13" s="108">
        <f t="shared" si="11"/>
        <v>0.60377358490566035</v>
      </c>
      <c r="V13" s="108">
        <f t="shared" si="12"/>
        <v>8.6414624013294556</v>
      </c>
      <c r="W13" s="108">
        <f t="shared" si="13"/>
        <v>7.1698113207547172</v>
      </c>
      <c r="X13" s="125"/>
      <c r="Y13" s="125"/>
      <c r="Z13" s="125"/>
    </row>
    <row r="14" spans="1:26" ht="14.45" customHeight="1" x14ac:dyDescent="0.2">
      <c r="A14" s="86"/>
      <c r="B14" s="12">
        <v>6</v>
      </c>
      <c r="C14" s="97" t="s">
        <v>313</v>
      </c>
      <c r="D14" s="21">
        <v>1190</v>
      </c>
      <c r="E14" s="21">
        <v>861</v>
      </c>
      <c r="F14" s="21">
        <v>190</v>
      </c>
      <c r="G14" s="72">
        <f t="shared" si="0"/>
        <v>15.966386554621847</v>
      </c>
      <c r="H14" s="21">
        <v>87</v>
      </c>
      <c r="I14" s="72">
        <f t="shared" si="1"/>
        <v>10.104529616724738</v>
      </c>
      <c r="J14" s="21">
        <v>34</v>
      </c>
      <c r="K14" s="72">
        <f t="shared" si="2"/>
        <v>2.8571428571428572</v>
      </c>
      <c r="L14" s="21">
        <v>7</v>
      </c>
      <c r="M14" s="72">
        <f t="shared" si="3"/>
        <v>0.81300813008130091</v>
      </c>
      <c r="N14" s="65">
        <f t="shared" si="4"/>
        <v>224</v>
      </c>
      <c r="O14" s="72">
        <f t="shared" si="5"/>
        <v>18.823529411764707</v>
      </c>
      <c r="P14" s="65">
        <f t="shared" si="6"/>
        <v>94</v>
      </c>
      <c r="Q14" s="72">
        <f t="shared" si="7"/>
        <v>10.91753774680604</v>
      </c>
      <c r="R14" s="107">
        <f t="shared" si="8"/>
        <v>15.966386554621849</v>
      </c>
      <c r="S14" s="108">
        <f t="shared" si="9"/>
        <v>10.104529616724738</v>
      </c>
      <c r="T14" s="108">
        <f t="shared" si="10"/>
        <v>2.8571428571428572</v>
      </c>
      <c r="U14" s="108">
        <f t="shared" si="11"/>
        <v>0.81300813008130079</v>
      </c>
      <c r="V14" s="108">
        <f t="shared" si="12"/>
        <v>18.823529411764707</v>
      </c>
      <c r="W14" s="108">
        <f t="shared" si="13"/>
        <v>10.917537746806039</v>
      </c>
    </row>
    <row r="15" spans="1:26" ht="14.45" customHeight="1" x14ac:dyDescent="0.2">
      <c r="A15" s="86"/>
      <c r="B15" s="12">
        <v>7</v>
      </c>
      <c r="C15" s="97" t="s">
        <v>314</v>
      </c>
      <c r="D15" s="21">
        <v>1026</v>
      </c>
      <c r="E15" s="21">
        <v>973</v>
      </c>
      <c r="F15" s="21">
        <v>100</v>
      </c>
      <c r="G15" s="72">
        <f t="shared" si="0"/>
        <v>9.7465886939571149</v>
      </c>
      <c r="H15" s="21">
        <v>71</v>
      </c>
      <c r="I15" s="72">
        <f t="shared" si="1"/>
        <v>7.2970195272353546</v>
      </c>
      <c r="J15" s="21">
        <v>8</v>
      </c>
      <c r="K15" s="72">
        <f t="shared" si="2"/>
        <v>0.77972709551656916</v>
      </c>
      <c r="L15" s="21">
        <v>4</v>
      </c>
      <c r="M15" s="72">
        <f t="shared" si="3"/>
        <v>0.41109969167523125</v>
      </c>
      <c r="N15" s="65">
        <f t="shared" si="4"/>
        <v>108</v>
      </c>
      <c r="O15" s="72">
        <f t="shared" si="5"/>
        <v>10.526315789473683</v>
      </c>
      <c r="P15" s="65">
        <f t="shared" si="6"/>
        <v>75</v>
      </c>
      <c r="Q15" s="72">
        <f t="shared" si="7"/>
        <v>7.7081192189105865</v>
      </c>
      <c r="R15" s="107">
        <f t="shared" si="8"/>
        <v>9.7465886939571149</v>
      </c>
      <c r="S15" s="108">
        <f t="shared" si="9"/>
        <v>7.2970195272353546</v>
      </c>
      <c r="T15" s="108">
        <f t="shared" si="10"/>
        <v>0.77972709551656916</v>
      </c>
      <c r="U15" s="108">
        <f t="shared" si="11"/>
        <v>0.41109969167523125</v>
      </c>
      <c r="V15" s="108">
        <f t="shared" si="12"/>
        <v>10.526315789473685</v>
      </c>
      <c r="W15" s="108">
        <f t="shared" si="13"/>
        <v>7.7081192189105856</v>
      </c>
      <c r="X15" s="125"/>
      <c r="Y15" s="125"/>
      <c r="Z15" s="125"/>
    </row>
    <row r="16" spans="1:26" ht="14.45" customHeight="1" x14ac:dyDescent="0.2">
      <c r="A16" s="86"/>
      <c r="B16" s="12">
        <v>8</v>
      </c>
      <c r="C16" s="97" t="s">
        <v>315</v>
      </c>
      <c r="D16" s="21">
        <v>1255</v>
      </c>
      <c r="E16" s="21">
        <v>1190</v>
      </c>
      <c r="F16" s="21">
        <v>187</v>
      </c>
      <c r="G16" s="72">
        <f t="shared" si="0"/>
        <v>14.900398406374501</v>
      </c>
      <c r="H16" s="21">
        <v>56</v>
      </c>
      <c r="I16" s="72">
        <f t="shared" si="1"/>
        <v>4.7058823529411766</v>
      </c>
      <c r="J16" s="21">
        <v>12</v>
      </c>
      <c r="K16" s="72">
        <f t="shared" si="2"/>
        <v>0.9561752988047808</v>
      </c>
      <c r="L16" s="21">
        <v>3</v>
      </c>
      <c r="M16" s="72">
        <f t="shared" si="3"/>
        <v>0.25210084033613445</v>
      </c>
      <c r="N16" s="65">
        <f t="shared" si="4"/>
        <v>199</v>
      </c>
      <c r="O16" s="72">
        <f t="shared" si="5"/>
        <v>15.856573705179283</v>
      </c>
      <c r="P16" s="65">
        <f t="shared" si="6"/>
        <v>59</v>
      </c>
      <c r="Q16" s="72">
        <f t="shared" si="7"/>
        <v>4.9579831932773111</v>
      </c>
      <c r="R16" s="107">
        <f t="shared" si="8"/>
        <v>14.900398406374501</v>
      </c>
      <c r="S16" s="108">
        <f t="shared" si="9"/>
        <v>4.7058823529411766</v>
      </c>
      <c r="T16" s="108">
        <f t="shared" si="10"/>
        <v>0.95617529880478092</v>
      </c>
      <c r="U16" s="108">
        <f t="shared" si="11"/>
        <v>0.25210084033613445</v>
      </c>
      <c r="V16" s="108">
        <f t="shared" si="12"/>
        <v>15.856573705179283</v>
      </c>
      <c r="W16" s="108">
        <f t="shared" si="13"/>
        <v>4.9579831932773111</v>
      </c>
      <c r="X16" s="125"/>
      <c r="Y16" s="125"/>
      <c r="Z16" s="125"/>
    </row>
    <row r="17" spans="1:26" ht="14.45" customHeight="1" x14ac:dyDescent="0.2">
      <c r="A17" s="86"/>
      <c r="B17" s="12">
        <v>9</v>
      </c>
      <c r="C17" s="97" t="s">
        <v>316</v>
      </c>
      <c r="D17" s="21">
        <v>1012</v>
      </c>
      <c r="E17" s="21">
        <v>895</v>
      </c>
      <c r="F17" s="21">
        <v>205</v>
      </c>
      <c r="G17" s="72">
        <f t="shared" si="0"/>
        <v>20.25691699604743</v>
      </c>
      <c r="H17" s="21">
        <v>132</v>
      </c>
      <c r="I17" s="72">
        <f t="shared" si="1"/>
        <v>14.748603351955309</v>
      </c>
      <c r="J17" s="21">
        <v>18</v>
      </c>
      <c r="K17" s="72">
        <f t="shared" si="2"/>
        <v>1.7786561264822136</v>
      </c>
      <c r="L17" s="21">
        <v>4</v>
      </c>
      <c r="M17" s="72">
        <f t="shared" si="3"/>
        <v>0.44692737430167595</v>
      </c>
      <c r="N17" s="65">
        <f t="shared" si="4"/>
        <v>223</v>
      </c>
      <c r="O17" s="72">
        <f t="shared" si="5"/>
        <v>22.035573122529645</v>
      </c>
      <c r="P17" s="65">
        <f t="shared" si="6"/>
        <v>136</v>
      </c>
      <c r="Q17" s="72">
        <f t="shared" si="7"/>
        <v>15.195530726256983</v>
      </c>
      <c r="R17" s="107">
        <f t="shared" si="8"/>
        <v>20.25691699604743</v>
      </c>
      <c r="S17" s="108">
        <f t="shared" si="9"/>
        <v>14.748603351955307</v>
      </c>
      <c r="T17" s="108">
        <f t="shared" si="10"/>
        <v>1.7786561264822134</v>
      </c>
      <c r="U17" s="108">
        <f t="shared" si="11"/>
        <v>0.44692737430167595</v>
      </c>
      <c r="V17" s="108">
        <f t="shared" si="12"/>
        <v>22.035573122529645</v>
      </c>
      <c r="W17" s="108">
        <f t="shared" si="13"/>
        <v>15.195530726256983</v>
      </c>
      <c r="X17" s="125"/>
      <c r="Y17" s="125"/>
      <c r="Z17" s="125"/>
    </row>
    <row r="18" spans="1:26" ht="14.45" customHeight="1" x14ac:dyDescent="0.2">
      <c r="A18" s="86"/>
      <c r="B18" s="12">
        <v>10</v>
      </c>
      <c r="C18" s="97" t="s">
        <v>317</v>
      </c>
      <c r="D18" s="21">
        <v>1498</v>
      </c>
      <c r="E18" s="21">
        <v>1562</v>
      </c>
      <c r="F18" s="21">
        <v>205</v>
      </c>
      <c r="G18" s="72">
        <f t="shared" si="0"/>
        <v>13.684913217623498</v>
      </c>
      <c r="H18" s="21">
        <v>104</v>
      </c>
      <c r="I18" s="72">
        <f t="shared" si="1"/>
        <v>6.6581306017925739</v>
      </c>
      <c r="J18" s="21">
        <v>15</v>
      </c>
      <c r="K18" s="72">
        <f t="shared" si="2"/>
        <v>1.0013351134846462</v>
      </c>
      <c r="L18" s="21">
        <v>7</v>
      </c>
      <c r="M18" s="72">
        <f t="shared" si="3"/>
        <v>0.44814340588988477</v>
      </c>
      <c r="N18" s="65">
        <f t="shared" si="4"/>
        <v>220</v>
      </c>
      <c r="O18" s="72">
        <f t="shared" si="5"/>
        <v>14.686248331108146</v>
      </c>
      <c r="P18" s="65">
        <f t="shared" si="6"/>
        <v>111</v>
      </c>
      <c r="Q18" s="72">
        <f t="shared" si="7"/>
        <v>7.1062740076824591</v>
      </c>
      <c r="R18" s="107">
        <f t="shared" si="8"/>
        <v>13.684913217623498</v>
      </c>
      <c r="S18" s="108">
        <f t="shared" si="9"/>
        <v>6.6581306017925739</v>
      </c>
      <c r="T18" s="108">
        <f t="shared" si="10"/>
        <v>1.0013351134846462</v>
      </c>
      <c r="U18" s="108">
        <f t="shared" si="11"/>
        <v>0.44814340588988477</v>
      </c>
      <c r="V18" s="108">
        <f t="shared" si="12"/>
        <v>14.686248331108144</v>
      </c>
      <c r="W18" s="108">
        <f t="shared" si="13"/>
        <v>7.1062740076824582</v>
      </c>
      <c r="X18" s="125"/>
      <c r="Y18" s="125"/>
      <c r="Z18" s="125"/>
    </row>
    <row r="19" spans="1:26" ht="14.45" customHeight="1" x14ac:dyDescent="0.2">
      <c r="A19" s="86"/>
      <c r="B19" s="12">
        <v>11</v>
      </c>
      <c r="C19" s="97" t="s">
        <v>318</v>
      </c>
      <c r="D19" s="21">
        <v>1326</v>
      </c>
      <c r="E19" s="21">
        <v>1205</v>
      </c>
      <c r="F19" s="21">
        <v>107</v>
      </c>
      <c r="G19" s="72">
        <f t="shared" si="0"/>
        <v>8.0693815987933633</v>
      </c>
      <c r="H19" s="21">
        <v>52</v>
      </c>
      <c r="I19" s="72">
        <f t="shared" si="1"/>
        <v>4.3153526970954355</v>
      </c>
      <c r="J19" s="21">
        <v>14</v>
      </c>
      <c r="K19" s="72">
        <f t="shared" si="2"/>
        <v>1.0558069381598794</v>
      </c>
      <c r="L19" s="21">
        <v>3</v>
      </c>
      <c r="M19" s="72">
        <f t="shared" si="3"/>
        <v>0.24896265560165973</v>
      </c>
      <c r="N19" s="65">
        <f t="shared" si="4"/>
        <v>121</v>
      </c>
      <c r="O19" s="72">
        <f t="shared" si="5"/>
        <v>9.1251885369532424</v>
      </c>
      <c r="P19" s="65">
        <f t="shared" si="6"/>
        <v>55</v>
      </c>
      <c r="Q19" s="72">
        <f t="shared" si="7"/>
        <v>4.5643153526970952</v>
      </c>
      <c r="R19" s="107">
        <f t="shared" si="8"/>
        <v>8.0693815987933633</v>
      </c>
      <c r="S19" s="108">
        <f t="shared" si="9"/>
        <v>4.3153526970954355</v>
      </c>
      <c r="T19" s="108">
        <f t="shared" si="10"/>
        <v>1.0558069381598794</v>
      </c>
      <c r="U19" s="108">
        <f t="shared" si="11"/>
        <v>0.24896265560165975</v>
      </c>
      <c r="V19" s="108">
        <f t="shared" si="12"/>
        <v>9.1251885369532424</v>
      </c>
      <c r="W19" s="108">
        <f t="shared" si="13"/>
        <v>4.5643153526970952</v>
      </c>
      <c r="X19" s="125"/>
      <c r="Y19" s="125"/>
      <c r="Z19" s="125"/>
    </row>
    <row r="20" spans="1:26" ht="14.45" customHeight="1" x14ac:dyDescent="0.2">
      <c r="A20" s="86"/>
      <c r="B20" s="12">
        <v>12</v>
      </c>
      <c r="C20" s="97" t="s">
        <v>319</v>
      </c>
      <c r="D20" s="21">
        <v>802</v>
      </c>
      <c r="E20" s="21">
        <v>901</v>
      </c>
      <c r="F20" s="21">
        <v>60</v>
      </c>
      <c r="G20" s="72">
        <f t="shared" si="0"/>
        <v>7.4812967581047385</v>
      </c>
      <c r="H20" s="21">
        <v>26</v>
      </c>
      <c r="I20" s="72">
        <f t="shared" si="1"/>
        <v>2.8856825749167592</v>
      </c>
      <c r="J20" s="21">
        <v>24</v>
      </c>
      <c r="K20" s="72">
        <f t="shared" si="2"/>
        <v>2.9925187032418954</v>
      </c>
      <c r="L20" s="21">
        <v>4</v>
      </c>
      <c r="M20" s="72">
        <f t="shared" si="3"/>
        <v>0.44395116537180912</v>
      </c>
      <c r="N20" s="65">
        <f t="shared" si="4"/>
        <v>84</v>
      </c>
      <c r="O20" s="72">
        <f t="shared" si="5"/>
        <v>10.473815461346634</v>
      </c>
      <c r="P20" s="65">
        <f t="shared" si="6"/>
        <v>30</v>
      </c>
      <c r="Q20" s="72">
        <f t="shared" si="7"/>
        <v>3.3296337402885685</v>
      </c>
      <c r="R20" s="107">
        <f t="shared" si="8"/>
        <v>7.4812967581047385</v>
      </c>
      <c r="S20" s="108">
        <f t="shared" si="9"/>
        <v>2.8856825749167592</v>
      </c>
      <c r="T20" s="108">
        <f t="shared" si="10"/>
        <v>2.9925187032418954</v>
      </c>
      <c r="U20" s="108">
        <f t="shared" si="11"/>
        <v>0.44395116537180912</v>
      </c>
      <c r="V20" s="108">
        <f t="shared" si="12"/>
        <v>10.473815461346634</v>
      </c>
      <c r="W20" s="108">
        <f t="shared" si="13"/>
        <v>3.3296337402885681</v>
      </c>
      <c r="X20" s="125"/>
      <c r="Y20" s="125"/>
      <c r="Z20" s="125"/>
    </row>
    <row r="21" spans="1:26" ht="14.45" customHeight="1" x14ac:dyDescent="0.2">
      <c r="A21" s="86"/>
      <c r="B21" s="12">
        <v>13</v>
      </c>
      <c r="C21" s="97" t="s">
        <v>320</v>
      </c>
      <c r="D21" s="21">
        <v>2022</v>
      </c>
      <c r="E21" s="21">
        <v>2478</v>
      </c>
      <c r="F21" s="21">
        <v>294</v>
      </c>
      <c r="G21" s="72">
        <f t="shared" si="0"/>
        <v>14.540059347181009</v>
      </c>
      <c r="H21" s="21">
        <v>167</v>
      </c>
      <c r="I21" s="72">
        <f t="shared" si="1"/>
        <v>6.7393058918482645</v>
      </c>
      <c r="J21" s="21">
        <v>19</v>
      </c>
      <c r="K21" s="72">
        <f t="shared" si="2"/>
        <v>0.93966369930761628</v>
      </c>
      <c r="L21" s="21">
        <v>19</v>
      </c>
      <c r="M21" s="72">
        <f t="shared" si="3"/>
        <v>0.76674737691686845</v>
      </c>
      <c r="N21" s="65">
        <f t="shared" si="4"/>
        <v>313</v>
      </c>
      <c r="O21" s="72">
        <f t="shared" si="5"/>
        <v>15.479723046488624</v>
      </c>
      <c r="P21" s="65">
        <f t="shared" si="6"/>
        <v>186</v>
      </c>
      <c r="Q21" s="72">
        <f t="shared" si="7"/>
        <v>7.5060532687651342</v>
      </c>
      <c r="R21" s="107">
        <f t="shared" si="8"/>
        <v>14.540059347181009</v>
      </c>
      <c r="S21" s="108">
        <f t="shared" si="9"/>
        <v>6.7393058918482645</v>
      </c>
      <c r="T21" s="108">
        <f t="shared" si="10"/>
        <v>0.93966369930761617</v>
      </c>
      <c r="U21" s="108">
        <f t="shared" si="11"/>
        <v>0.76674737691686845</v>
      </c>
      <c r="V21" s="108">
        <f t="shared" si="12"/>
        <v>15.479723046488624</v>
      </c>
      <c r="W21" s="108">
        <f t="shared" si="13"/>
        <v>7.5060532687651333</v>
      </c>
      <c r="X21" s="125"/>
      <c r="Y21" s="125"/>
      <c r="Z21" s="125"/>
    </row>
    <row r="22" spans="1:26" ht="14.45" customHeight="1" x14ac:dyDescent="0.2">
      <c r="A22" s="86"/>
      <c r="B22" s="12">
        <v>14</v>
      </c>
      <c r="C22" s="97" t="s">
        <v>321</v>
      </c>
      <c r="D22" s="21">
        <v>853</v>
      </c>
      <c r="E22" s="21">
        <v>956</v>
      </c>
      <c r="F22" s="21">
        <v>106</v>
      </c>
      <c r="G22" s="72">
        <f t="shared" si="0"/>
        <v>12.426729191090271</v>
      </c>
      <c r="H22" s="21">
        <v>128</v>
      </c>
      <c r="I22" s="72">
        <f t="shared" si="1"/>
        <v>13.389121338912133</v>
      </c>
      <c r="J22" s="21">
        <v>22</v>
      </c>
      <c r="K22" s="72">
        <f t="shared" si="2"/>
        <v>2.5791324736225087</v>
      </c>
      <c r="L22" s="21">
        <v>7</v>
      </c>
      <c r="M22" s="72">
        <f t="shared" si="3"/>
        <v>0.73221757322175729</v>
      </c>
      <c r="N22" s="65">
        <f t="shared" si="4"/>
        <v>128</v>
      </c>
      <c r="O22" s="72">
        <f t="shared" si="5"/>
        <v>15.005861664712777</v>
      </c>
      <c r="P22" s="65">
        <f t="shared" si="6"/>
        <v>135</v>
      </c>
      <c r="Q22" s="72">
        <f t="shared" si="7"/>
        <v>14.12133891213389</v>
      </c>
      <c r="R22" s="107">
        <f t="shared" si="8"/>
        <v>12.426729191090269</v>
      </c>
      <c r="S22" s="108">
        <f t="shared" si="9"/>
        <v>13.389121338912133</v>
      </c>
      <c r="T22" s="108">
        <f t="shared" si="10"/>
        <v>2.5791324736225087</v>
      </c>
      <c r="U22" s="108">
        <f t="shared" si="11"/>
        <v>0.73221757322175729</v>
      </c>
      <c r="V22" s="108">
        <f t="shared" si="12"/>
        <v>15.005861664712778</v>
      </c>
      <c r="W22" s="108">
        <f t="shared" si="13"/>
        <v>14.121338912133892</v>
      </c>
      <c r="X22" s="125"/>
      <c r="Y22" s="125"/>
      <c r="Z22" s="125"/>
    </row>
    <row r="23" spans="1:26" ht="14.45" customHeight="1" x14ac:dyDescent="0.2">
      <c r="A23" s="86"/>
      <c r="B23" s="12">
        <v>15</v>
      </c>
      <c r="C23" s="97" t="s">
        <v>322</v>
      </c>
      <c r="D23" s="21">
        <v>1676</v>
      </c>
      <c r="E23" s="21">
        <v>1835</v>
      </c>
      <c r="F23" s="21">
        <v>306</v>
      </c>
      <c r="G23" s="72">
        <f t="shared" si="0"/>
        <v>18.257756563245824</v>
      </c>
      <c r="H23" s="21">
        <v>226</v>
      </c>
      <c r="I23" s="72">
        <f t="shared" si="1"/>
        <v>12.316076294277929</v>
      </c>
      <c r="J23" s="21">
        <v>47</v>
      </c>
      <c r="K23" s="72">
        <f t="shared" si="2"/>
        <v>2.8042959427207634</v>
      </c>
      <c r="L23" s="21">
        <v>36</v>
      </c>
      <c r="M23" s="72">
        <f t="shared" si="3"/>
        <v>1.9618528610354224</v>
      </c>
      <c r="N23" s="65">
        <f t="shared" si="4"/>
        <v>353</v>
      </c>
      <c r="O23" s="72">
        <f t="shared" si="5"/>
        <v>21.062052505966587</v>
      </c>
      <c r="P23" s="65">
        <f t="shared" si="6"/>
        <v>262</v>
      </c>
      <c r="Q23" s="72">
        <f t="shared" si="7"/>
        <v>14.277929155313352</v>
      </c>
      <c r="R23" s="107">
        <f t="shared" si="8"/>
        <v>18.257756563245824</v>
      </c>
      <c r="S23" s="108">
        <f t="shared" si="9"/>
        <v>12.316076294277929</v>
      </c>
      <c r="T23" s="108">
        <f t="shared" si="10"/>
        <v>2.8042959427207639</v>
      </c>
      <c r="U23" s="108">
        <f t="shared" si="11"/>
        <v>1.9618528610354224</v>
      </c>
      <c r="V23" s="108">
        <f t="shared" si="12"/>
        <v>21.062052505966587</v>
      </c>
      <c r="W23" s="108">
        <f t="shared" si="13"/>
        <v>14.277929155313352</v>
      </c>
      <c r="X23" s="125"/>
      <c r="Y23" s="125"/>
      <c r="Z23" s="125"/>
    </row>
    <row r="24" spans="1:26" ht="14.45" customHeight="1" x14ac:dyDescent="0.2">
      <c r="A24" s="86"/>
      <c r="B24" s="12">
        <v>16</v>
      </c>
      <c r="C24" s="97" t="s">
        <v>323</v>
      </c>
      <c r="D24" s="21">
        <v>1604</v>
      </c>
      <c r="E24" s="21">
        <v>1222</v>
      </c>
      <c r="F24" s="21">
        <v>244</v>
      </c>
      <c r="G24" s="72">
        <f t="shared" si="0"/>
        <v>15.211970074812967</v>
      </c>
      <c r="H24" s="21">
        <v>126</v>
      </c>
      <c r="I24" s="72">
        <f t="shared" si="1"/>
        <v>10.310965630114566</v>
      </c>
      <c r="J24" s="21">
        <v>24</v>
      </c>
      <c r="K24" s="72">
        <f t="shared" si="2"/>
        <v>1.4962593516209477</v>
      </c>
      <c r="L24" s="21">
        <v>12</v>
      </c>
      <c r="M24" s="72">
        <f t="shared" si="3"/>
        <v>0.98199672667757776</v>
      </c>
      <c r="N24" s="65">
        <f t="shared" si="4"/>
        <v>268</v>
      </c>
      <c r="O24" s="72">
        <f t="shared" si="5"/>
        <v>16.708229426433917</v>
      </c>
      <c r="P24" s="65">
        <f t="shared" si="6"/>
        <v>138</v>
      </c>
      <c r="Q24" s="72">
        <f t="shared" si="7"/>
        <v>11.292962356792144</v>
      </c>
      <c r="R24" s="107">
        <f t="shared" si="8"/>
        <v>15.211970074812967</v>
      </c>
      <c r="S24" s="108">
        <f t="shared" si="9"/>
        <v>10.310965630114566</v>
      </c>
      <c r="T24" s="108">
        <f t="shared" si="10"/>
        <v>1.4962593516209477</v>
      </c>
      <c r="U24" s="108">
        <f t="shared" si="11"/>
        <v>0.98199672667757776</v>
      </c>
      <c r="V24" s="108">
        <f t="shared" si="12"/>
        <v>16.708229426433917</v>
      </c>
      <c r="W24" s="108">
        <f t="shared" si="13"/>
        <v>11.292962356792144</v>
      </c>
      <c r="X24" s="125"/>
      <c r="Y24" s="125"/>
      <c r="Z24" s="125"/>
    </row>
    <row r="25" spans="1:26" ht="14.45" customHeight="1" x14ac:dyDescent="0.2">
      <c r="A25" s="86"/>
      <c r="B25" s="12">
        <v>17</v>
      </c>
      <c r="C25" s="97" t="s">
        <v>324</v>
      </c>
      <c r="D25" s="21">
        <v>1118</v>
      </c>
      <c r="E25" s="21">
        <v>944</v>
      </c>
      <c r="F25" s="21">
        <v>151</v>
      </c>
      <c r="G25" s="72">
        <f t="shared" si="0"/>
        <v>13.506261180679784</v>
      </c>
      <c r="H25" s="21">
        <v>74</v>
      </c>
      <c r="I25" s="72">
        <f t="shared" si="1"/>
        <v>7.8389830508474576</v>
      </c>
      <c r="J25" s="21">
        <v>10</v>
      </c>
      <c r="K25" s="72">
        <f t="shared" si="2"/>
        <v>0.89445438282647582</v>
      </c>
      <c r="L25" s="21">
        <v>4</v>
      </c>
      <c r="M25" s="72">
        <f t="shared" si="3"/>
        <v>0.42372881355932202</v>
      </c>
      <c r="N25" s="65">
        <f t="shared" si="4"/>
        <v>161</v>
      </c>
      <c r="O25" s="72">
        <f t="shared" si="5"/>
        <v>14.40071556350626</v>
      </c>
      <c r="P25" s="65">
        <f t="shared" si="6"/>
        <v>78</v>
      </c>
      <c r="Q25" s="72">
        <f t="shared" si="7"/>
        <v>8.2627118644067803</v>
      </c>
      <c r="R25" s="107">
        <f t="shared" si="8"/>
        <v>13.506261180679786</v>
      </c>
      <c r="S25" s="108">
        <f t="shared" si="9"/>
        <v>7.8389830508474576</v>
      </c>
      <c r="T25" s="108">
        <f t="shared" si="10"/>
        <v>0.89445438282647582</v>
      </c>
      <c r="U25" s="108">
        <f t="shared" si="11"/>
        <v>0.42372881355932202</v>
      </c>
      <c r="V25" s="108">
        <f t="shared" si="12"/>
        <v>14.400715563506262</v>
      </c>
      <c r="W25" s="108">
        <f t="shared" si="13"/>
        <v>8.2627118644067803</v>
      </c>
      <c r="X25" s="125"/>
      <c r="Y25" s="125"/>
      <c r="Z25" s="125"/>
    </row>
    <row r="26" spans="1:26" ht="14.45" customHeight="1" x14ac:dyDescent="0.2">
      <c r="A26" s="86"/>
      <c r="B26" s="12">
        <v>18</v>
      </c>
      <c r="C26" s="97" t="s">
        <v>325</v>
      </c>
      <c r="D26" s="21">
        <v>1249</v>
      </c>
      <c r="E26" s="21">
        <v>1125</v>
      </c>
      <c r="F26" s="21">
        <v>113</v>
      </c>
      <c r="G26" s="72">
        <f t="shared" si="0"/>
        <v>9.0472377902321863</v>
      </c>
      <c r="H26" s="21">
        <v>140</v>
      </c>
      <c r="I26" s="72">
        <f t="shared" si="1"/>
        <v>12.444444444444445</v>
      </c>
      <c r="J26" s="21">
        <v>10</v>
      </c>
      <c r="K26" s="72">
        <f t="shared" si="2"/>
        <v>0.80064051240992784</v>
      </c>
      <c r="L26" s="21">
        <v>9</v>
      </c>
      <c r="M26" s="72">
        <f t="shared" si="3"/>
        <v>0.8</v>
      </c>
      <c r="N26" s="65">
        <f t="shared" si="4"/>
        <v>123</v>
      </c>
      <c r="O26" s="72">
        <f t="shared" si="5"/>
        <v>9.8478783026421137</v>
      </c>
      <c r="P26" s="65">
        <f t="shared" si="6"/>
        <v>149</v>
      </c>
      <c r="Q26" s="72">
        <f t="shared" si="7"/>
        <v>13.244444444444445</v>
      </c>
      <c r="R26" s="107">
        <f t="shared" si="8"/>
        <v>9.0472377902321863</v>
      </c>
      <c r="S26" s="108">
        <f t="shared" si="9"/>
        <v>12.444444444444445</v>
      </c>
      <c r="T26" s="108">
        <f t="shared" si="10"/>
        <v>0.80064051240992795</v>
      </c>
      <c r="U26" s="108">
        <f t="shared" si="11"/>
        <v>0.8</v>
      </c>
      <c r="V26" s="108">
        <f t="shared" si="12"/>
        <v>9.8478783026421137</v>
      </c>
      <c r="W26" s="108">
        <f t="shared" si="13"/>
        <v>13.244444444444444</v>
      </c>
      <c r="X26" s="125"/>
      <c r="Y26" s="125"/>
      <c r="Z26" s="125"/>
    </row>
    <row r="27" spans="1:26" ht="14.45" customHeight="1" x14ac:dyDescent="0.2">
      <c r="A27" s="86"/>
      <c r="B27" s="12">
        <v>19</v>
      </c>
      <c r="C27" s="97" t="s">
        <v>326</v>
      </c>
      <c r="D27" s="21">
        <v>924</v>
      </c>
      <c r="E27" s="21">
        <v>848</v>
      </c>
      <c r="F27" s="21">
        <v>93</v>
      </c>
      <c r="G27" s="72">
        <f t="shared" si="0"/>
        <v>10.064935064935066</v>
      </c>
      <c r="H27" s="21">
        <v>80</v>
      </c>
      <c r="I27" s="72">
        <f t="shared" si="1"/>
        <v>9.433962264150944</v>
      </c>
      <c r="J27" s="21">
        <v>7</v>
      </c>
      <c r="K27" s="72">
        <f t="shared" si="2"/>
        <v>0.75757575757575757</v>
      </c>
      <c r="L27" s="21">
        <v>9</v>
      </c>
      <c r="M27" s="72">
        <f t="shared" si="3"/>
        <v>1.0613207547169812</v>
      </c>
      <c r="N27" s="65">
        <f t="shared" si="4"/>
        <v>100</v>
      </c>
      <c r="O27" s="72">
        <f t="shared" si="5"/>
        <v>10.822510822510822</v>
      </c>
      <c r="P27" s="65">
        <f t="shared" si="6"/>
        <v>89</v>
      </c>
      <c r="Q27" s="72">
        <f t="shared" si="7"/>
        <v>10.495283018867925</v>
      </c>
      <c r="R27" s="107">
        <f t="shared" si="8"/>
        <v>10.064935064935066</v>
      </c>
      <c r="S27" s="108">
        <f t="shared" si="9"/>
        <v>9.433962264150944</v>
      </c>
      <c r="T27" s="108">
        <f t="shared" si="10"/>
        <v>0.75757575757575757</v>
      </c>
      <c r="U27" s="108">
        <f t="shared" si="11"/>
        <v>1.0613207547169812</v>
      </c>
      <c r="V27" s="108">
        <f t="shared" si="12"/>
        <v>10.822510822510823</v>
      </c>
      <c r="W27" s="108">
        <f t="shared" si="13"/>
        <v>10.495283018867925</v>
      </c>
      <c r="X27" s="125"/>
      <c r="Y27" s="125"/>
      <c r="Z27" s="125"/>
    </row>
    <row r="28" spans="1:26" ht="14.45" customHeight="1" x14ac:dyDescent="0.2">
      <c r="A28" s="86"/>
      <c r="B28" s="12">
        <v>20</v>
      </c>
      <c r="C28" s="97" t="s">
        <v>327</v>
      </c>
      <c r="D28" s="21">
        <v>2336</v>
      </c>
      <c r="E28" s="21">
        <v>2600</v>
      </c>
      <c r="F28" s="21">
        <v>229</v>
      </c>
      <c r="G28" s="72">
        <f t="shared" si="0"/>
        <v>9.8030821917808222</v>
      </c>
      <c r="H28" s="21">
        <v>135</v>
      </c>
      <c r="I28" s="72">
        <f t="shared" si="1"/>
        <v>5.1923076923076925</v>
      </c>
      <c r="J28" s="21">
        <v>14</v>
      </c>
      <c r="K28" s="72">
        <f t="shared" si="2"/>
        <v>0.59931506849315064</v>
      </c>
      <c r="L28" s="21">
        <v>8</v>
      </c>
      <c r="M28" s="72">
        <f t="shared" si="3"/>
        <v>0.30769230769230771</v>
      </c>
      <c r="N28" s="65">
        <f t="shared" si="4"/>
        <v>243</v>
      </c>
      <c r="O28" s="72">
        <f t="shared" si="5"/>
        <v>10.402397260273972</v>
      </c>
      <c r="P28" s="65">
        <f t="shared" si="6"/>
        <v>143</v>
      </c>
      <c r="Q28" s="72">
        <f t="shared" si="7"/>
        <v>5.5</v>
      </c>
      <c r="R28" s="107">
        <f t="shared" si="8"/>
        <v>9.8030821917808222</v>
      </c>
      <c r="S28" s="108">
        <f t="shared" si="9"/>
        <v>5.1923076923076925</v>
      </c>
      <c r="T28" s="108">
        <f t="shared" si="10"/>
        <v>0.59931506849315064</v>
      </c>
      <c r="U28" s="108">
        <f t="shared" si="11"/>
        <v>0.30769230769230771</v>
      </c>
      <c r="V28" s="108">
        <f t="shared" si="12"/>
        <v>10.402397260273972</v>
      </c>
      <c r="W28" s="108">
        <f t="shared" si="13"/>
        <v>5.5</v>
      </c>
      <c r="X28" s="125"/>
      <c r="Y28" s="125"/>
      <c r="Z28" s="125"/>
    </row>
    <row r="29" spans="1:26" ht="14.45" customHeight="1" x14ac:dyDescent="0.2">
      <c r="A29" s="86"/>
      <c r="B29" s="12">
        <v>21</v>
      </c>
      <c r="C29" s="97" t="s">
        <v>328</v>
      </c>
      <c r="D29" s="21">
        <v>951</v>
      </c>
      <c r="E29" s="21">
        <v>938</v>
      </c>
      <c r="F29" s="21">
        <v>130</v>
      </c>
      <c r="G29" s="72">
        <f t="shared" si="0"/>
        <v>13.669821240799159</v>
      </c>
      <c r="H29" s="21">
        <v>55</v>
      </c>
      <c r="I29" s="72">
        <f t="shared" si="1"/>
        <v>5.863539445628998</v>
      </c>
      <c r="J29" s="21">
        <v>16</v>
      </c>
      <c r="K29" s="72">
        <f t="shared" si="2"/>
        <v>1.6824395373291272</v>
      </c>
      <c r="L29" s="21">
        <v>6</v>
      </c>
      <c r="M29" s="72">
        <f t="shared" si="3"/>
        <v>0.63965884861407252</v>
      </c>
      <c r="N29" s="65">
        <f t="shared" si="4"/>
        <v>146</v>
      </c>
      <c r="O29" s="72">
        <f t="shared" si="5"/>
        <v>15.352260778128285</v>
      </c>
      <c r="P29" s="65">
        <f t="shared" si="6"/>
        <v>61</v>
      </c>
      <c r="Q29" s="72">
        <f t="shared" si="7"/>
        <v>6.5031982942430702</v>
      </c>
      <c r="R29" s="107">
        <f t="shared" si="8"/>
        <v>13.669821240799159</v>
      </c>
      <c r="S29" s="108">
        <f t="shared" si="9"/>
        <v>5.863539445628998</v>
      </c>
      <c r="T29" s="108">
        <f t="shared" si="10"/>
        <v>1.6824395373291272</v>
      </c>
      <c r="U29" s="108">
        <f t="shared" si="11"/>
        <v>0.63965884861407252</v>
      </c>
      <c r="V29" s="108">
        <f t="shared" si="12"/>
        <v>15.352260778128286</v>
      </c>
      <c r="W29" s="108">
        <f t="shared" si="13"/>
        <v>6.5031982942430702</v>
      </c>
      <c r="X29" s="125"/>
      <c r="Y29" s="125"/>
      <c r="Z29" s="125"/>
    </row>
    <row r="30" spans="1:26" ht="14.45" customHeight="1" x14ac:dyDescent="0.2">
      <c r="A30" s="86"/>
      <c r="B30" s="12">
        <v>22</v>
      </c>
      <c r="C30" s="97" t="s">
        <v>329</v>
      </c>
      <c r="D30" s="21">
        <v>1269</v>
      </c>
      <c r="E30" s="21">
        <v>1327</v>
      </c>
      <c r="F30" s="21">
        <v>168</v>
      </c>
      <c r="G30" s="72">
        <f t="shared" si="0"/>
        <v>13.238770685579196</v>
      </c>
      <c r="H30" s="21">
        <v>93</v>
      </c>
      <c r="I30" s="72">
        <f t="shared" si="1"/>
        <v>7.0082893745290127</v>
      </c>
      <c r="J30" s="21">
        <v>16</v>
      </c>
      <c r="K30" s="72">
        <f t="shared" si="2"/>
        <v>1.2608353033884949</v>
      </c>
      <c r="L30" s="21">
        <v>6</v>
      </c>
      <c r="M30" s="72">
        <f t="shared" si="3"/>
        <v>0.45214770158251694</v>
      </c>
      <c r="N30" s="65">
        <f t="shared" si="4"/>
        <v>184</v>
      </c>
      <c r="O30" s="72">
        <f t="shared" si="5"/>
        <v>14.499605988967691</v>
      </c>
      <c r="P30" s="65">
        <f t="shared" si="6"/>
        <v>99</v>
      </c>
      <c r="Q30" s="72">
        <f t="shared" si="7"/>
        <v>7.4604370761115302</v>
      </c>
      <c r="R30" s="107">
        <f t="shared" si="8"/>
        <v>13.238770685579196</v>
      </c>
      <c r="S30" s="108">
        <f t="shared" si="9"/>
        <v>7.0082893745290127</v>
      </c>
      <c r="T30" s="108">
        <f t="shared" si="10"/>
        <v>1.2608353033884949</v>
      </c>
      <c r="U30" s="108">
        <f t="shared" si="11"/>
        <v>0.45214770158251694</v>
      </c>
      <c r="V30" s="108">
        <f t="shared" si="12"/>
        <v>14.499605988967691</v>
      </c>
      <c r="W30" s="108">
        <f t="shared" si="13"/>
        <v>7.4604370761115302</v>
      </c>
      <c r="X30" s="125"/>
      <c r="Y30" s="125"/>
      <c r="Z30" s="125"/>
    </row>
    <row r="31" spans="1:26" ht="14.45" customHeight="1" x14ac:dyDescent="0.2">
      <c r="A31" s="86"/>
      <c r="B31" s="12">
        <v>23</v>
      </c>
      <c r="C31" s="97" t="s">
        <v>330</v>
      </c>
      <c r="D31" s="21">
        <v>1083</v>
      </c>
      <c r="E31" s="21">
        <v>761</v>
      </c>
      <c r="F31" s="21">
        <v>114</v>
      </c>
      <c r="G31" s="72">
        <f t="shared" si="0"/>
        <v>10.526315789473683</v>
      </c>
      <c r="H31" s="21">
        <v>61</v>
      </c>
      <c r="I31" s="72">
        <f t="shared" si="1"/>
        <v>8.015768725361367</v>
      </c>
      <c r="J31" s="21">
        <v>17</v>
      </c>
      <c r="K31" s="72">
        <f t="shared" si="2"/>
        <v>1.5697137580794089</v>
      </c>
      <c r="L31" s="21">
        <v>1</v>
      </c>
      <c r="M31" s="72">
        <f t="shared" si="3"/>
        <v>0.13140604467805519</v>
      </c>
      <c r="N31" s="65">
        <f t="shared" si="4"/>
        <v>131</v>
      </c>
      <c r="O31" s="72">
        <f t="shared" si="5"/>
        <v>12.096029547553092</v>
      </c>
      <c r="P31" s="65">
        <f t="shared" si="6"/>
        <v>62</v>
      </c>
      <c r="Q31" s="72">
        <f t="shared" si="7"/>
        <v>8.1471747700394204</v>
      </c>
      <c r="R31" s="107">
        <f t="shared" si="8"/>
        <v>10.526315789473685</v>
      </c>
      <c r="S31" s="108">
        <f t="shared" si="9"/>
        <v>8.015768725361367</v>
      </c>
      <c r="T31" s="108">
        <f t="shared" si="10"/>
        <v>1.5697137580794089</v>
      </c>
      <c r="U31" s="108">
        <f t="shared" si="11"/>
        <v>0.13140604467805519</v>
      </c>
      <c r="V31" s="108">
        <f t="shared" si="12"/>
        <v>12.096029547553094</v>
      </c>
      <c r="W31" s="108">
        <f t="shared" si="13"/>
        <v>8.1471747700394221</v>
      </c>
      <c r="X31" s="125"/>
      <c r="Y31" s="125"/>
      <c r="Z31" s="125"/>
    </row>
    <row r="32" spans="1:26" ht="14.45" customHeight="1" x14ac:dyDescent="0.2">
      <c r="A32" s="86"/>
      <c r="B32" s="12">
        <v>24</v>
      </c>
      <c r="C32" s="97" t="s">
        <v>331</v>
      </c>
      <c r="D32" s="21">
        <v>643</v>
      </c>
      <c r="E32" s="21">
        <v>804</v>
      </c>
      <c r="F32" s="21">
        <v>82</v>
      </c>
      <c r="G32" s="72">
        <f t="shared" si="0"/>
        <v>12.752721617418352</v>
      </c>
      <c r="H32" s="21">
        <v>51</v>
      </c>
      <c r="I32" s="72">
        <f t="shared" si="1"/>
        <v>6.3432835820895521</v>
      </c>
      <c r="J32" s="21">
        <v>5</v>
      </c>
      <c r="K32" s="72">
        <f t="shared" si="2"/>
        <v>0.77760497667185069</v>
      </c>
      <c r="L32" s="21">
        <v>1</v>
      </c>
      <c r="M32" s="72">
        <f t="shared" si="3"/>
        <v>0.12437810945273632</v>
      </c>
      <c r="N32" s="65">
        <f t="shared" si="4"/>
        <v>87</v>
      </c>
      <c r="O32" s="72">
        <f t="shared" si="5"/>
        <v>13.530326594090203</v>
      </c>
      <c r="P32" s="65">
        <f t="shared" si="6"/>
        <v>52</v>
      </c>
      <c r="Q32" s="72">
        <f t="shared" si="7"/>
        <v>6.467661691542288</v>
      </c>
      <c r="R32" s="107">
        <f t="shared" si="8"/>
        <v>12.752721617418352</v>
      </c>
      <c r="S32" s="108">
        <f t="shared" si="9"/>
        <v>6.3432835820895521</v>
      </c>
      <c r="T32" s="108">
        <f t="shared" si="10"/>
        <v>0.77760497667185069</v>
      </c>
      <c r="U32" s="108">
        <f t="shared" si="11"/>
        <v>0.12437810945273632</v>
      </c>
      <c r="V32" s="108">
        <f t="shared" si="12"/>
        <v>13.530326594090202</v>
      </c>
      <c r="W32" s="108">
        <f t="shared" si="13"/>
        <v>6.4676616915422889</v>
      </c>
      <c r="X32" s="125"/>
      <c r="Y32" s="125"/>
      <c r="Z32" s="125"/>
    </row>
    <row r="33" spans="1:26" ht="14.45" customHeight="1" x14ac:dyDescent="0.2">
      <c r="A33" s="86"/>
      <c r="B33" s="12">
        <v>25</v>
      </c>
      <c r="C33" s="97" t="s">
        <v>332</v>
      </c>
      <c r="D33" s="21">
        <v>1286</v>
      </c>
      <c r="E33" s="21">
        <v>1025</v>
      </c>
      <c r="F33" s="21">
        <v>139</v>
      </c>
      <c r="G33" s="72">
        <f t="shared" si="0"/>
        <v>10.808709175738725</v>
      </c>
      <c r="H33" s="21">
        <v>70</v>
      </c>
      <c r="I33" s="72">
        <f t="shared" si="1"/>
        <v>6.8292682926829276</v>
      </c>
      <c r="J33" s="21">
        <v>14</v>
      </c>
      <c r="K33" s="72">
        <f t="shared" si="2"/>
        <v>1.088646967340591</v>
      </c>
      <c r="L33" s="21">
        <v>6</v>
      </c>
      <c r="M33" s="72">
        <f t="shared" si="3"/>
        <v>0.58536585365853655</v>
      </c>
      <c r="N33" s="65">
        <f t="shared" si="4"/>
        <v>153</v>
      </c>
      <c r="O33" s="72">
        <f t="shared" si="5"/>
        <v>11.897356143079316</v>
      </c>
      <c r="P33" s="65">
        <f t="shared" si="6"/>
        <v>76</v>
      </c>
      <c r="Q33" s="72">
        <f t="shared" si="7"/>
        <v>7.4146341463414629</v>
      </c>
      <c r="R33" s="107">
        <f t="shared" si="8"/>
        <v>10.808709175738725</v>
      </c>
      <c r="S33" s="108">
        <f t="shared" si="9"/>
        <v>6.8292682926829267</v>
      </c>
      <c r="T33" s="108">
        <f t="shared" si="10"/>
        <v>1.088646967340591</v>
      </c>
      <c r="U33" s="108">
        <f t="shared" si="11"/>
        <v>0.58536585365853655</v>
      </c>
      <c r="V33" s="108">
        <f t="shared" si="12"/>
        <v>11.897356143079316</v>
      </c>
      <c r="W33" s="108">
        <f t="shared" si="13"/>
        <v>7.4146341463414638</v>
      </c>
      <c r="X33" s="125"/>
      <c r="Y33" s="125"/>
      <c r="Z33" s="125"/>
    </row>
    <row r="34" spans="1:26" ht="14.45" customHeight="1" x14ac:dyDescent="0.2">
      <c r="A34" s="86"/>
      <c r="B34" s="12">
        <v>26</v>
      </c>
      <c r="C34" s="97" t="s">
        <v>123</v>
      </c>
      <c r="D34" s="21">
        <v>2799</v>
      </c>
      <c r="E34" s="21">
        <v>2841</v>
      </c>
      <c r="F34" s="21">
        <v>298</v>
      </c>
      <c r="G34" s="72">
        <f t="shared" si="0"/>
        <v>10.646659521257593</v>
      </c>
      <c r="H34" s="21">
        <v>186</v>
      </c>
      <c r="I34" s="72">
        <f t="shared" si="1"/>
        <v>6.5469904963041188</v>
      </c>
      <c r="J34" s="21">
        <v>31</v>
      </c>
      <c r="K34" s="72">
        <f t="shared" si="2"/>
        <v>1.1075384065737763</v>
      </c>
      <c r="L34" s="21">
        <v>11</v>
      </c>
      <c r="M34" s="72">
        <f t="shared" si="3"/>
        <v>0.38718760999648011</v>
      </c>
      <c r="N34" s="65">
        <f t="shared" si="4"/>
        <v>329</v>
      </c>
      <c r="O34" s="72">
        <f t="shared" si="5"/>
        <v>11.754197927831369</v>
      </c>
      <c r="P34" s="65">
        <f t="shared" si="6"/>
        <v>197</v>
      </c>
      <c r="Q34" s="72">
        <f t="shared" si="7"/>
        <v>6.9341781063005978</v>
      </c>
      <c r="R34" s="107">
        <f t="shared" si="8"/>
        <v>10.646659521257591</v>
      </c>
      <c r="S34" s="108">
        <f t="shared" si="9"/>
        <v>6.5469904963041179</v>
      </c>
      <c r="T34" s="108">
        <f t="shared" si="10"/>
        <v>1.1075384065737763</v>
      </c>
      <c r="U34" s="108">
        <f t="shared" si="11"/>
        <v>0.38718760999648011</v>
      </c>
      <c r="V34" s="108">
        <f t="shared" si="12"/>
        <v>11.754197927831369</v>
      </c>
      <c r="W34" s="108">
        <f t="shared" si="13"/>
        <v>6.9341781063005987</v>
      </c>
    </row>
    <row r="35" spans="1:26" ht="14.45" customHeight="1" x14ac:dyDescent="0.2">
      <c r="A35" s="86"/>
      <c r="B35" s="12">
        <v>27</v>
      </c>
      <c r="C35" s="97" t="s">
        <v>124</v>
      </c>
      <c r="D35" s="21"/>
      <c r="E35" s="21"/>
      <c r="F35" s="21"/>
      <c r="G35" s="72"/>
      <c r="H35" s="21"/>
      <c r="I35" s="72"/>
      <c r="J35" s="21"/>
      <c r="K35" s="72"/>
      <c r="L35" s="21"/>
      <c r="M35" s="72"/>
      <c r="N35" s="65"/>
      <c r="O35" s="72"/>
      <c r="P35" s="65"/>
      <c r="Q35" s="72"/>
      <c r="R35" s="107"/>
      <c r="S35" s="108">
        <f t="shared" si="9"/>
        <v>0</v>
      </c>
      <c r="T35" s="108">
        <f t="shared" si="10"/>
        <v>0</v>
      </c>
      <c r="U35" s="108">
        <f t="shared" si="11"/>
        <v>0</v>
      </c>
      <c r="V35" s="108">
        <f t="shared" si="12"/>
        <v>0</v>
      </c>
      <c r="W35" s="108">
        <f t="shared" si="13"/>
        <v>0</v>
      </c>
      <c r="X35" s="125"/>
      <c r="Y35" s="125"/>
      <c r="Z35" s="125"/>
    </row>
    <row r="36" spans="1:26" ht="14.45" customHeight="1" x14ac:dyDescent="0.2">
      <c r="A36" s="86"/>
      <c r="B36" s="62"/>
      <c r="C36" s="98" t="s">
        <v>52</v>
      </c>
      <c r="D36" s="99">
        <f>SUM(D9:D35)</f>
        <v>34898</v>
      </c>
      <c r="E36" s="99">
        <f>SUM(E9:E35)</f>
        <v>33548</v>
      </c>
      <c r="F36" s="99">
        <f>SUM(F9:F35)</f>
        <v>4393</v>
      </c>
      <c r="G36" s="78">
        <f>IF(D36=0,0,F36/D36*100)</f>
        <v>12.58811393203049</v>
      </c>
      <c r="H36" s="99">
        <f>SUM(H9:H35)</f>
        <v>2650</v>
      </c>
      <c r="I36" s="78">
        <f>IF(E36=0,"0",H36/E36*100)</f>
        <v>7.8991296053415994</v>
      </c>
      <c r="J36" s="99">
        <f>SUM(J9:J35)</f>
        <v>503</v>
      </c>
      <c r="K36" s="78">
        <f>IF(D36=0,0,J36/D36*100)</f>
        <v>1.4413433434580778</v>
      </c>
      <c r="L36" s="99">
        <f>SUM(L9:L35)</f>
        <v>220</v>
      </c>
      <c r="M36" s="78">
        <f>IF(E36=0,"0",L36/E36*100)</f>
        <v>0.65577679742458561</v>
      </c>
      <c r="N36" s="99">
        <f>SUM(N9:N35)</f>
        <v>4896</v>
      </c>
      <c r="O36" s="78">
        <f>IF(D36=0,0,N36/D36*100)</f>
        <v>14.029457275488566</v>
      </c>
      <c r="P36" s="99">
        <f>SUM(P9:P35)</f>
        <v>2870</v>
      </c>
      <c r="Q36" s="78">
        <f>IF(E36=0,"0",P36/E36*100)</f>
        <v>8.5549064027661856</v>
      </c>
      <c r="R36" s="107">
        <f>IF(D36=0,0,SUM(F36*100/D36))</f>
        <v>12.588113932030488</v>
      </c>
      <c r="S36" s="108">
        <f t="shared" si="9"/>
        <v>7.8991296053416002</v>
      </c>
      <c r="T36" s="108">
        <f t="shared" si="10"/>
        <v>1.4413433434580778</v>
      </c>
      <c r="U36" s="108">
        <f t="shared" si="11"/>
        <v>0.65577679742458572</v>
      </c>
      <c r="V36" s="108">
        <f t="shared" si="12"/>
        <v>14.029457275488566</v>
      </c>
      <c r="W36" s="108">
        <f t="shared" si="13"/>
        <v>8.5549064027661856</v>
      </c>
    </row>
    <row r="37" spans="1:26" ht="12.95" customHeight="1" x14ac:dyDescent="0.2">
      <c r="B37" s="2"/>
      <c r="C37" s="2"/>
      <c r="D37" s="2"/>
      <c r="E37" s="2"/>
      <c r="F37" s="116">
        <v>1983</v>
      </c>
      <c r="G37" s="2"/>
      <c r="H37" s="2"/>
      <c r="I37" s="2"/>
      <c r="J37" s="116">
        <v>386</v>
      </c>
      <c r="K37" s="2"/>
      <c r="L37" s="2"/>
      <c r="M37" s="2"/>
      <c r="N37" s="2"/>
      <c r="O37" s="2"/>
      <c r="P37" s="2"/>
      <c r="Q37" s="2"/>
    </row>
    <row r="38" spans="1:26" ht="12.95" customHeight="1" x14ac:dyDescent="0.2">
      <c r="C38" s="25" t="s">
        <v>362</v>
      </c>
    </row>
    <row r="39" spans="1:26" ht="12.95" customHeight="1" x14ac:dyDescent="0.2">
      <c r="D39" s="349"/>
      <c r="E39" s="350"/>
      <c r="F39" s="350"/>
      <c r="G39" s="350"/>
      <c r="H39" s="350"/>
    </row>
  </sheetData>
  <mergeCells count="18">
    <mergeCell ref="P6:Q6"/>
    <mergeCell ref="D39:H39"/>
    <mergeCell ref="E6:E7"/>
    <mergeCell ref="F6:G6"/>
    <mergeCell ref="H6:I6"/>
    <mergeCell ref="J6:K6"/>
    <mergeCell ref="L6:M6"/>
    <mergeCell ref="N6:O6"/>
    <mergeCell ref="A2:Q2"/>
    <mergeCell ref="A3:Q3"/>
    <mergeCell ref="A4:Q4"/>
    <mergeCell ref="B5:B7"/>
    <mergeCell ref="C5:C7"/>
    <mergeCell ref="D5:E5"/>
    <mergeCell ref="F5:I5"/>
    <mergeCell ref="J5:M5"/>
    <mergeCell ref="N5:Q5"/>
    <mergeCell ref="D6:D7"/>
  </mergeCells>
  <pageMargins left="0.51181102362204722" right="0.31496062992125984" top="0.74803149606299213" bottom="0.35433070866141736" header="0.31496062992125984" footer="0.31496062992125984"/>
  <pageSetup paperSize="9" scale="90" orientation="landscape" verticalDpi="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8"/>
  <sheetViews>
    <sheetView topLeftCell="B7" zoomScaleNormal="100" workbookViewId="0">
      <selection activeCell="O45" sqref="O45"/>
    </sheetView>
  </sheetViews>
  <sheetFormatPr defaultRowHeight="12.75" x14ac:dyDescent="0.2"/>
  <cols>
    <col min="1" max="1" width="2" hidden="1" customWidth="1"/>
    <col min="2" max="2" width="3.42578125" customWidth="1"/>
    <col min="3" max="3" width="24.85546875" customWidth="1"/>
    <col min="4" max="17" width="8.85546875" customWidth="1"/>
    <col min="18" max="18" width="5.28515625" customWidth="1"/>
    <col min="19" max="19" width="6.28515625" customWidth="1"/>
  </cols>
  <sheetData>
    <row r="1" spans="1:28" ht="14.45" customHeight="1" x14ac:dyDescent="0.2">
      <c r="B1" s="119"/>
      <c r="C1" s="119"/>
      <c r="P1" s="106" t="s">
        <v>372</v>
      </c>
    </row>
    <row r="2" spans="1:28" ht="14.45" customHeight="1" x14ac:dyDescent="0.25">
      <c r="A2" s="339" t="s">
        <v>368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108"/>
      <c r="S2" s="108"/>
      <c r="T2" s="108"/>
    </row>
    <row r="3" spans="1:28" ht="12.95" customHeight="1" x14ac:dyDescent="0.2">
      <c r="A3" s="347"/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  <c r="R3" s="108"/>
      <c r="S3" s="108"/>
      <c r="T3" s="108"/>
    </row>
    <row r="4" spans="1:28" ht="12.95" customHeight="1" x14ac:dyDescent="0.2">
      <c r="A4" s="294" t="s">
        <v>369</v>
      </c>
      <c r="B4" s="348"/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108"/>
      <c r="S4" s="108"/>
      <c r="T4" s="108"/>
    </row>
    <row r="5" spans="1:28" ht="58.9" customHeight="1" x14ac:dyDescent="0.2">
      <c r="A5" s="86"/>
      <c r="B5" s="263" t="s">
        <v>28</v>
      </c>
      <c r="C5" s="340" t="s">
        <v>97</v>
      </c>
      <c r="D5" s="263" t="s">
        <v>371</v>
      </c>
      <c r="E5" s="263"/>
      <c r="F5" s="263" t="s">
        <v>364</v>
      </c>
      <c r="G5" s="263"/>
      <c r="H5" s="263"/>
      <c r="I5" s="263"/>
      <c r="J5" s="263" t="s">
        <v>365</v>
      </c>
      <c r="K5" s="263"/>
      <c r="L5" s="263"/>
      <c r="M5" s="263"/>
      <c r="N5" s="263" t="s">
        <v>366</v>
      </c>
      <c r="O5" s="263"/>
      <c r="P5" s="263"/>
      <c r="Q5" s="263"/>
      <c r="R5" s="107"/>
      <c r="S5" s="108"/>
      <c r="T5" s="108"/>
    </row>
    <row r="6" spans="1:28" ht="18.2" customHeight="1" x14ac:dyDescent="0.2">
      <c r="A6" s="86"/>
      <c r="B6" s="263"/>
      <c r="C6" s="340"/>
      <c r="D6" s="230">
        <v>2018</v>
      </c>
      <c r="E6" s="230">
        <v>2019</v>
      </c>
      <c r="F6" s="230">
        <v>2018</v>
      </c>
      <c r="G6" s="230"/>
      <c r="H6" s="230">
        <v>2019</v>
      </c>
      <c r="I6" s="230"/>
      <c r="J6" s="230">
        <v>2018</v>
      </c>
      <c r="K6" s="230"/>
      <c r="L6" s="230">
        <v>2019</v>
      </c>
      <c r="M6" s="230"/>
      <c r="N6" s="230">
        <v>2018</v>
      </c>
      <c r="O6" s="230"/>
      <c r="P6" s="230">
        <v>2019</v>
      </c>
      <c r="Q6" s="230"/>
      <c r="R6" s="107"/>
      <c r="S6" s="108"/>
      <c r="T6" s="108"/>
    </row>
    <row r="7" spans="1:28" ht="25.7" customHeight="1" x14ac:dyDescent="0.2">
      <c r="A7" s="86"/>
      <c r="B7" s="263"/>
      <c r="C7" s="340"/>
      <c r="D7" s="230"/>
      <c r="E7" s="230"/>
      <c r="F7" s="14" t="s">
        <v>336</v>
      </c>
      <c r="G7" s="124" t="s">
        <v>337</v>
      </c>
      <c r="H7" s="14" t="s">
        <v>336</v>
      </c>
      <c r="I7" s="124" t="s">
        <v>337</v>
      </c>
      <c r="J7" s="89" t="s">
        <v>336</v>
      </c>
      <c r="K7" s="124" t="s">
        <v>337</v>
      </c>
      <c r="L7" s="89" t="s">
        <v>336</v>
      </c>
      <c r="M7" s="124" t="s">
        <v>337</v>
      </c>
      <c r="N7" s="14" t="s">
        <v>336</v>
      </c>
      <c r="O7" s="124" t="s">
        <v>337</v>
      </c>
      <c r="P7" s="14" t="s">
        <v>336</v>
      </c>
      <c r="Q7" s="124" t="s">
        <v>337</v>
      </c>
      <c r="R7" s="107"/>
      <c r="S7" s="108"/>
      <c r="T7" s="108"/>
    </row>
    <row r="8" spans="1:28" ht="12.2" customHeight="1" x14ac:dyDescent="0.2">
      <c r="A8" s="86"/>
      <c r="B8" s="101" t="s">
        <v>29</v>
      </c>
      <c r="C8" s="101" t="s">
        <v>31</v>
      </c>
      <c r="D8" s="101">
        <v>1</v>
      </c>
      <c r="E8" s="101">
        <v>2</v>
      </c>
      <c r="F8" s="101">
        <v>3</v>
      </c>
      <c r="G8" s="96">
        <v>4</v>
      </c>
      <c r="H8" s="101">
        <v>5</v>
      </c>
      <c r="I8" s="96">
        <v>6</v>
      </c>
      <c r="J8" s="101">
        <v>7</v>
      </c>
      <c r="K8" s="96">
        <v>8</v>
      </c>
      <c r="L8" s="101">
        <v>9</v>
      </c>
      <c r="M8" s="96">
        <v>10</v>
      </c>
      <c r="N8" s="101">
        <v>11</v>
      </c>
      <c r="O8" s="96">
        <v>12</v>
      </c>
      <c r="P8" s="101">
        <v>13</v>
      </c>
      <c r="Q8" s="96">
        <v>14</v>
      </c>
      <c r="R8" s="107"/>
      <c r="S8" s="108"/>
      <c r="T8" s="108"/>
    </row>
    <row r="9" spans="1:28" ht="12.2" customHeight="1" x14ac:dyDescent="0.2">
      <c r="A9" s="86"/>
      <c r="B9" s="12">
        <v>1</v>
      </c>
      <c r="C9" s="97" t="s">
        <v>98</v>
      </c>
      <c r="D9" s="21"/>
      <c r="E9" s="21"/>
      <c r="F9" s="21"/>
      <c r="G9" s="127"/>
      <c r="H9" s="21"/>
      <c r="I9" s="114"/>
      <c r="J9" s="21"/>
      <c r="K9" s="127"/>
      <c r="L9" s="21"/>
      <c r="M9" s="114"/>
      <c r="N9" s="65"/>
      <c r="O9" s="127"/>
      <c r="P9" s="65"/>
      <c r="Q9" s="114"/>
      <c r="R9" s="107"/>
      <c r="S9" s="108"/>
      <c r="T9" s="108"/>
      <c r="U9" s="108"/>
      <c r="V9" s="108"/>
      <c r="W9" s="108"/>
      <c r="X9" s="125"/>
      <c r="Y9" s="125"/>
      <c r="AB9" s="125"/>
    </row>
    <row r="10" spans="1:28" ht="12.2" customHeight="1" x14ac:dyDescent="0.2">
      <c r="A10" s="86"/>
      <c r="B10" s="12">
        <v>2</v>
      </c>
      <c r="C10" s="97" t="s">
        <v>309</v>
      </c>
      <c r="D10" s="126">
        <v>3610</v>
      </c>
      <c r="E10" s="126">
        <v>3719</v>
      </c>
      <c r="F10" s="126">
        <v>188</v>
      </c>
      <c r="G10" s="114">
        <f t="shared" ref="G10:G34" si="0">IF(D10=0,0,F10/D10*100)</f>
        <v>5.2077562326869806</v>
      </c>
      <c r="H10" s="126">
        <v>259</v>
      </c>
      <c r="I10" s="114">
        <f t="shared" ref="I10:I34" si="1">IF(E10=0,"0",H10/E10*100)</f>
        <v>6.9642376983059959</v>
      </c>
      <c r="J10" s="126">
        <v>13</v>
      </c>
      <c r="K10" s="114">
        <f t="shared" ref="K10:K34" si="2">IF(D10=0,0,J10/D10*100)</f>
        <v>0.36011080332409973</v>
      </c>
      <c r="L10" s="126">
        <v>17</v>
      </c>
      <c r="M10" s="114">
        <f t="shared" ref="M10:M34" si="3">IF(E10=0,"0",L10/E10*100)</f>
        <v>0.45711212691583764</v>
      </c>
      <c r="N10" s="65">
        <f t="shared" ref="N10:N34" si="4">F10+J10</f>
        <v>201</v>
      </c>
      <c r="O10" s="114">
        <f t="shared" ref="O10:O34" si="5">IF(D10=0,0,N10/D10*100)</f>
        <v>5.56786703601108</v>
      </c>
      <c r="P10" s="65">
        <f t="shared" ref="P10:P34" si="6">L10+H10</f>
        <v>276</v>
      </c>
      <c r="Q10" s="114">
        <f t="shared" ref="Q10:Q34" si="7">IF(E10=0,"0",P10/E10*100)</f>
        <v>7.4213498252218333</v>
      </c>
      <c r="R10" s="107">
        <f t="shared" ref="R10:R36" si="8">IF(E10=0,0,SUM(H10*100/E10))</f>
        <v>6.9642376983059959</v>
      </c>
      <c r="S10" s="108">
        <f t="shared" ref="S10:S36" si="9">IF(E10=0,0,SUM(P10*100/E10))</f>
        <v>7.4213498252218342</v>
      </c>
      <c r="T10" s="108">
        <f t="shared" ref="T10:T36" si="10">IF(E10=0,0,SUM(L10*100/E10))</f>
        <v>0.45711212691583758</v>
      </c>
      <c r="U10" s="108">
        <f t="shared" ref="U10:U36" si="11">IF(D10=0,0,SUM(F10*100/D10))</f>
        <v>5.2077562326869806</v>
      </c>
      <c r="V10" s="108">
        <f t="shared" ref="V10:V36" si="12">IF(D10=0,0,SUM(J10*100/D10))</f>
        <v>0.36011080332409973</v>
      </c>
      <c r="W10" s="108">
        <f t="shared" ref="W10:W36" si="13">IF(D10=0,0,SUM(N10*100/D10))</f>
        <v>5.56786703601108</v>
      </c>
      <c r="X10" s="125"/>
      <c r="Y10" s="125"/>
      <c r="AB10" s="125"/>
    </row>
    <row r="11" spans="1:28" ht="12.2" customHeight="1" x14ac:dyDescent="0.2">
      <c r="A11" s="86"/>
      <c r="B11" s="12">
        <v>3</v>
      </c>
      <c r="C11" s="97" t="s">
        <v>310</v>
      </c>
      <c r="D11" s="126">
        <v>1880</v>
      </c>
      <c r="E11" s="126">
        <v>2445</v>
      </c>
      <c r="F11" s="126">
        <v>142</v>
      </c>
      <c r="G11" s="114">
        <f t="shared" si="0"/>
        <v>7.5531914893617023</v>
      </c>
      <c r="H11" s="126">
        <v>217</v>
      </c>
      <c r="I11" s="114">
        <f t="shared" si="1"/>
        <v>8.8752556237218805</v>
      </c>
      <c r="J11" s="126">
        <v>8</v>
      </c>
      <c r="K11" s="114">
        <f t="shared" si="2"/>
        <v>0.42553191489361702</v>
      </c>
      <c r="L11" s="126">
        <v>6</v>
      </c>
      <c r="M11" s="114">
        <f t="shared" si="3"/>
        <v>0.245398773006135</v>
      </c>
      <c r="N11" s="65">
        <f t="shared" si="4"/>
        <v>150</v>
      </c>
      <c r="O11" s="114">
        <f t="shared" si="5"/>
        <v>7.9787234042553195</v>
      </c>
      <c r="P11" s="65">
        <f t="shared" si="6"/>
        <v>223</v>
      </c>
      <c r="Q11" s="114">
        <f t="shared" si="7"/>
        <v>9.1206543967280158</v>
      </c>
      <c r="R11" s="107">
        <f t="shared" si="8"/>
        <v>8.8752556237218823</v>
      </c>
      <c r="S11" s="108">
        <f t="shared" si="9"/>
        <v>9.1206543967280158</v>
      </c>
      <c r="T11" s="108">
        <f t="shared" si="10"/>
        <v>0.24539877300613497</v>
      </c>
      <c r="U11" s="108">
        <f t="shared" si="11"/>
        <v>7.5531914893617023</v>
      </c>
      <c r="V11" s="108">
        <f t="shared" si="12"/>
        <v>0.42553191489361702</v>
      </c>
      <c r="W11" s="108">
        <f t="shared" si="13"/>
        <v>7.9787234042553195</v>
      </c>
      <c r="X11" s="125"/>
      <c r="Y11" s="125"/>
      <c r="AB11" s="125"/>
    </row>
    <row r="12" spans="1:28" ht="12.2" customHeight="1" x14ac:dyDescent="0.2">
      <c r="A12" s="86"/>
      <c r="B12" s="12">
        <v>4</v>
      </c>
      <c r="C12" s="97" t="s">
        <v>311</v>
      </c>
      <c r="D12" s="126">
        <v>5769</v>
      </c>
      <c r="E12" s="126">
        <v>7914</v>
      </c>
      <c r="F12" s="126">
        <v>545</v>
      </c>
      <c r="G12" s="114">
        <f t="shared" si="0"/>
        <v>9.4470445484486056</v>
      </c>
      <c r="H12" s="126">
        <v>796</v>
      </c>
      <c r="I12" s="114">
        <f t="shared" si="1"/>
        <v>10.058124842052059</v>
      </c>
      <c r="J12" s="126">
        <v>29</v>
      </c>
      <c r="K12" s="114">
        <f t="shared" si="2"/>
        <v>0.50268677413763219</v>
      </c>
      <c r="L12" s="126">
        <v>50</v>
      </c>
      <c r="M12" s="114">
        <f t="shared" si="3"/>
        <v>0.63179176143543092</v>
      </c>
      <c r="N12" s="65">
        <f t="shared" si="4"/>
        <v>574</v>
      </c>
      <c r="O12" s="114">
        <f t="shared" si="5"/>
        <v>9.9497313225862367</v>
      </c>
      <c r="P12" s="65">
        <f t="shared" si="6"/>
        <v>846</v>
      </c>
      <c r="Q12" s="114">
        <f t="shared" si="7"/>
        <v>10.68991660348749</v>
      </c>
      <c r="R12" s="107">
        <f t="shared" si="8"/>
        <v>10.058124842052059</v>
      </c>
      <c r="S12" s="108">
        <f t="shared" si="9"/>
        <v>10.689916603487491</v>
      </c>
      <c r="T12" s="108">
        <f t="shared" si="10"/>
        <v>0.63179176143543092</v>
      </c>
      <c r="U12" s="108">
        <f t="shared" si="11"/>
        <v>9.4470445484486039</v>
      </c>
      <c r="V12" s="108">
        <f t="shared" si="12"/>
        <v>0.50268677413763219</v>
      </c>
      <c r="W12" s="108">
        <f t="shared" si="13"/>
        <v>9.9497313225862367</v>
      </c>
      <c r="X12" s="125"/>
      <c r="Y12" s="125"/>
      <c r="AB12" s="125"/>
    </row>
    <row r="13" spans="1:28" ht="12.2" customHeight="1" x14ac:dyDescent="0.2">
      <c r="A13" s="86"/>
      <c r="B13" s="12">
        <v>5</v>
      </c>
      <c r="C13" s="97" t="s">
        <v>312</v>
      </c>
      <c r="D13" s="126">
        <v>10418</v>
      </c>
      <c r="E13" s="126">
        <v>12382</v>
      </c>
      <c r="F13" s="126">
        <v>191</v>
      </c>
      <c r="G13" s="114">
        <f t="shared" si="0"/>
        <v>1.8333653292378576</v>
      </c>
      <c r="H13" s="126">
        <v>291</v>
      </c>
      <c r="I13" s="114">
        <f t="shared" si="1"/>
        <v>2.3501857535131641</v>
      </c>
      <c r="J13" s="126">
        <v>48</v>
      </c>
      <c r="K13" s="114">
        <f t="shared" si="2"/>
        <v>0.46074102514878101</v>
      </c>
      <c r="L13" s="126">
        <v>71</v>
      </c>
      <c r="M13" s="114">
        <f t="shared" si="3"/>
        <v>0.57341301889840091</v>
      </c>
      <c r="N13" s="65">
        <f t="shared" si="4"/>
        <v>239</v>
      </c>
      <c r="O13" s="114">
        <f t="shared" si="5"/>
        <v>2.2941063543866385</v>
      </c>
      <c r="P13" s="65">
        <f t="shared" si="6"/>
        <v>362</v>
      </c>
      <c r="Q13" s="114">
        <f t="shared" si="7"/>
        <v>2.9235987724115651</v>
      </c>
      <c r="R13" s="107">
        <f t="shared" si="8"/>
        <v>2.3501857535131641</v>
      </c>
      <c r="S13" s="108">
        <f t="shared" si="9"/>
        <v>2.9235987724115651</v>
      </c>
      <c r="T13" s="108">
        <f t="shared" si="10"/>
        <v>0.57341301889840091</v>
      </c>
      <c r="U13" s="108">
        <f t="shared" si="11"/>
        <v>1.8333653292378576</v>
      </c>
      <c r="V13" s="108">
        <f t="shared" si="12"/>
        <v>0.46074102514878096</v>
      </c>
      <c r="W13" s="108">
        <f t="shared" si="13"/>
        <v>2.2941063543866385</v>
      </c>
      <c r="X13" s="125"/>
      <c r="Y13" s="125"/>
      <c r="AB13" s="125"/>
    </row>
    <row r="14" spans="1:28" ht="12.2" customHeight="1" x14ac:dyDescent="0.2">
      <c r="A14" s="86"/>
      <c r="B14" s="12">
        <v>6</v>
      </c>
      <c r="C14" s="97" t="s">
        <v>313</v>
      </c>
      <c r="D14" s="126">
        <v>4281</v>
      </c>
      <c r="E14" s="126">
        <v>3876</v>
      </c>
      <c r="F14" s="126">
        <v>259</v>
      </c>
      <c r="G14" s="114">
        <f t="shared" si="0"/>
        <v>6.049988320485868</v>
      </c>
      <c r="H14" s="126">
        <v>327</v>
      </c>
      <c r="I14" s="114">
        <f t="shared" si="1"/>
        <v>8.4365325077399387</v>
      </c>
      <c r="J14" s="126">
        <v>20</v>
      </c>
      <c r="K14" s="114">
        <f t="shared" si="2"/>
        <v>0.46718056528848401</v>
      </c>
      <c r="L14" s="126">
        <v>22</v>
      </c>
      <c r="M14" s="114">
        <f t="shared" si="3"/>
        <v>0.56759545923632615</v>
      </c>
      <c r="N14" s="65">
        <f t="shared" si="4"/>
        <v>279</v>
      </c>
      <c r="O14" s="114">
        <f t="shared" si="5"/>
        <v>6.5171688857743524</v>
      </c>
      <c r="P14" s="65">
        <f t="shared" si="6"/>
        <v>349</v>
      </c>
      <c r="Q14" s="114">
        <f t="shared" si="7"/>
        <v>9.0041279669762631</v>
      </c>
      <c r="R14" s="107">
        <f t="shared" si="8"/>
        <v>8.4365325077399387</v>
      </c>
      <c r="S14" s="108">
        <f t="shared" si="9"/>
        <v>9.0041279669762648</v>
      </c>
      <c r="T14" s="108">
        <f t="shared" si="10"/>
        <v>0.56759545923632615</v>
      </c>
      <c r="U14" s="108">
        <f t="shared" si="11"/>
        <v>6.049988320485868</v>
      </c>
      <c r="V14" s="108">
        <f t="shared" si="12"/>
        <v>0.46718056528848401</v>
      </c>
      <c r="W14" s="108">
        <f t="shared" si="13"/>
        <v>6.5171688857743515</v>
      </c>
    </row>
    <row r="15" spans="1:28" ht="12.2" customHeight="1" x14ac:dyDescent="0.2">
      <c r="A15" s="86"/>
      <c r="B15" s="12">
        <v>7</v>
      </c>
      <c r="C15" s="97" t="s">
        <v>314</v>
      </c>
      <c r="D15" s="126">
        <v>1235</v>
      </c>
      <c r="E15" s="126">
        <v>1482</v>
      </c>
      <c r="F15" s="126">
        <v>115</v>
      </c>
      <c r="G15" s="114">
        <f t="shared" si="0"/>
        <v>9.3117408906882595</v>
      </c>
      <c r="H15" s="126">
        <v>172</v>
      </c>
      <c r="I15" s="114">
        <f t="shared" si="1"/>
        <v>11.605937921727396</v>
      </c>
      <c r="J15" s="126">
        <v>4</v>
      </c>
      <c r="K15" s="114">
        <f t="shared" si="2"/>
        <v>0.32388663967611336</v>
      </c>
      <c r="L15" s="126">
        <v>10</v>
      </c>
      <c r="M15" s="114">
        <f t="shared" si="3"/>
        <v>0.67476383265856954</v>
      </c>
      <c r="N15" s="65">
        <f t="shared" si="4"/>
        <v>119</v>
      </c>
      <c r="O15" s="114">
        <f t="shared" si="5"/>
        <v>9.6356275303643724</v>
      </c>
      <c r="P15" s="65">
        <f t="shared" si="6"/>
        <v>182</v>
      </c>
      <c r="Q15" s="114">
        <f t="shared" si="7"/>
        <v>12.280701754385964</v>
      </c>
      <c r="R15" s="107">
        <f t="shared" si="8"/>
        <v>11.605937921727396</v>
      </c>
      <c r="S15" s="108">
        <f t="shared" si="9"/>
        <v>12.280701754385966</v>
      </c>
      <c r="T15" s="108">
        <f t="shared" si="10"/>
        <v>0.67476383265856954</v>
      </c>
      <c r="U15" s="108">
        <f t="shared" si="11"/>
        <v>9.3117408906882595</v>
      </c>
      <c r="V15" s="108">
        <f t="shared" si="12"/>
        <v>0.32388663967611336</v>
      </c>
      <c r="W15" s="108">
        <f t="shared" si="13"/>
        <v>9.6356275303643724</v>
      </c>
      <c r="X15" s="125"/>
      <c r="Y15" s="125"/>
      <c r="AB15" s="125"/>
    </row>
    <row r="16" spans="1:28" ht="12.2" customHeight="1" x14ac:dyDescent="0.2">
      <c r="A16" s="86"/>
      <c r="B16" s="12">
        <v>8</v>
      </c>
      <c r="C16" s="97" t="s">
        <v>315</v>
      </c>
      <c r="D16" s="126">
        <v>3865</v>
      </c>
      <c r="E16" s="126">
        <v>5049</v>
      </c>
      <c r="F16" s="126">
        <v>214</v>
      </c>
      <c r="G16" s="114">
        <f t="shared" si="0"/>
        <v>5.536869340232859</v>
      </c>
      <c r="H16" s="126">
        <v>351</v>
      </c>
      <c r="I16" s="114">
        <f t="shared" si="1"/>
        <v>6.9518716577540109</v>
      </c>
      <c r="J16" s="126">
        <v>25</v>
      </c>
      <c r="K16" s="114">
        <f t="shared" si="2"/>
        <v>0.646830530401035</v>
      </c>
      <c r="L16" s="126">
        <v>44</v>
      </c>
      <c r="M16" s="114">
        <f t="shared" si="3"/>
        <v>0.8714596949891068</v>
      </c>
      <c r="N16" s="65">
        <f t="shared" si="4"/>
        <v>239</v>
      </c>
      <c r="O16" s="114">
        <f t="shared" si="5"/>
        <v>6.1836998706338937</v>
      </c>
      <c r="P16" s="65">
        <f t="shared" si="6"/>
        <v>395</v>
      </c>
      <c r="Q16" s="114">
        <f t="shared" si="7"/>
        <v>7.8233313527431179</v>
      </c>
      <c r="R16" s="107">
        <f t="shared" si="8"/>
        <v>6.9518716577540109</v>
      </c>
      <c r="S16" s="108">
        <f t="shared" si="9"/>
        <v>7.8233313527431179</v>
      </c>
      <c r="T16" s="108">
        <f t="shared" si="10"/>
        <v>0.8714596949891068</v>
      </c>
      <c r="U16" s="108">
        <f t="shared" si="11"/>
        <v>5.536869340232859</v>
      </c>
      <c r="V16" s="108">
        <f t="shared" si="12"/>
        <v>0.64683053040103489</v>
      </c>
      <c r="W16" s="108">
        <f t="shared" si="13"/>
        <v>6.1836998706338937</v>
      </c>
      <c r="X16" s="125"/>
      <c r="Y16" s="125"/>
      <c r="AB16" s="125"/>
    </row>
    <row r="17" spans="1:28" ht="12.2" customHeight="1" x14ac:dyDescent="0.2">
      <c r="A17" s="86"/>
      <c r="B17" s="12">
        <v>9</v>
      </c>
      <c r="C17" s="97" t="s">
        <v>316</v>
      </c>
      <c r="D17" s="126">
        <v>1744</v>
      </c>
      <c r="E17" s="126">
        <v>2115</v>
      </c>
      <c r="F17" s="126">
        <v>149</v>
      </c>
      <c r="G17" s="114">
        <f t="shared" si="0"/>
        <v>8.5435779816513762</v>
      </c>
      <c r="H17" s="126">
        <v>264</v>
      </c>
      <c r="I17" s="114">
        <f t="shared" si="1"/>
        <v>12.4822695035461</v>
      </c>
      <c r="J17" s="126">
        <v>3</v>
      </c>
      <c r="K17" s="114">
        <f t="shared" si="2"/>
        <v>0.17201834862385323</v>
      </c>
      <c r="L17" s="126">
        <v>17</v>
      </c>
      <c r="M17" s="114">
        <f t="shared" si="3"/>
        <v>0.80378250591016542</v>
      </c>
      <c r="N17" s="65">
        <f t="shared" si="4"/>
        <v>152</v>
      </c>
      <c r="O17" s="114">
        <f t="shared" si="5"/>
        <v>8.7155963302752291</v>
      </c>
      <c r="P17" s="65">
        <f t="shared" si="6"/>
        <v>281</v>
      </c>
      <c r="Q17" s="114">
        <f t="shared" si="7"/>
        <v>13.286052009456265</v>
      </c>
      <c r="R17" s="107">
        <f t="shared" si="8"/>
        <v>12.4822695035461</v>
      </c>
      <c r="S17" s="108">
        <f t="shared" si="9"/>
        <v>13.286052009456265</v>
      </c>
      <c r="T17" s="108">
        <f t="shared" si="10"/>
        <v>0.80378250591016553</v>
      </c>
      <c r="U17" s="108">
        <f t="shared" si="11"/>
        <v>8.5435779816513762</v>
      </c>
      <c r="V17" s="108">
        <f t="shared" si="12"/>
        <v>0.17201834862385321</v>
      </c>
      <c r="W17" s="108">
        <f t="shared" si="13"/>
        <v>8.7155963302752291</v>
      </c>
      <c r="X17" s="125"/>
      <c r="Y17" s="125"/>
      <c r="AB17" s="125"/>
    </row>
    <row r="18" spans="1:28" ht="12.2" customHeight="1" x14ac:dyDescent="0.2">
      <c r="A18" s="86"/>
      <c r="B18" s="12">
        <v>10</v>
      </c>
      <c r="C18" s="97" t="s">
        <v>317</v>
      </c>
      <c r="D18" s="126">
        <v>3663</v>
      </c>
      <c r="E18" s="126">
        <v>4208</v>
      </c>
      <c r="F18" s="126">
        <v>219</v>
      </c>
      <c r="G18" s="114">
        <f t="shared" si="0"/>
        <v>5.9787059787059791</v>
      </c>
      <c r="H18" s="126">
        <v>336</v>
      </c>
      <c r="I18" s="114">
        <f t="shared" si="1"/>
        <v>7.9847908745247151</v>
      </c>
      <c r="J18" s="126">
        <v>10</v>
      </c>
      <c r="K18" s="114">
        <f t="shared" si="2"/>
        <v>0.27300027300027302</v>
      </c>
      <c r="L18" s="126">
        <v>28</v>
      </c>
      <c r="M18" s="114">
        <f t="shared" si="3"/>
        <v>0.66539923954372615</v>
      </c>
      <c r="N18" s="65">
        <f t="shared" si="4"/>
        <v>229</v>
      </c>
      <c r="O18" s="114">
        <f t="shared" si="5"/>
        <v>6.2517062517062518</v>
      </c>
      <c r="P18" s="65">
        <f t="shared" si="6"/>
        <v>364</v>
      </c>
      <c r="Q18" s="114">
        <f t="shared" si="7"/>
        <v>8.6501901140684421</v>
      </c>
      <c r="R18" s="107">
        <f t="shared" si="8"/>
        <v>7.9847908745247151</v>
      </c>
      <c r="S18" s="108">
        <f t="shared" si="9"/>
        <v>8.6501901140684403</v>
      </c>
      <c r="T18" s="108">
        <f t="shared" si="10"/>
        <v>0.66539923954372626</v>
      </c>
      <c r="U18" s="108">
        <f t="shared" si="11"/>
        <v>5.9787059787059791</v>
      </c>
      <c r="V18" s="108">
        <f t="shared" si="12"/>
        <v>0.27300027300027302</v>
      </c>
      <c r="W18" s="108">
        <f t="shared" si="13"/>
        <v>6.2517062517062518</v>
      </c>
      <c r="X18" s="125"/>
      <c r="Y18" s="125"/>
      <c r="AB18" s="125"/>
    </row>
    <row r="19" spans="1:28" ht="12.2" customHeight="1" x14ac:dyDescent="0.2">
      <c r="A19" s="86"/>
      <c r="B19" s="12">
        <v>11</v>
      </c>
      <c r="C19" s="97" t="s">
        <v>318</v>
      </c>
      <c r="D19" s="126">
        <v>2691</v>
      </c>
      <c r="E19" s="126">
        <v>2502</v>
      </c>
      <c r="F19" s="126">
        <v>197</v>
      </c>
      <c r="G19" s="114">
        <f t="shared" si="0"/>
        <v>7.3206986250464512</v>
      </c>
      <c r="H19" s="126">
        <v>224</v>
      </c>
      <c r="I19" s="114">
        <f t="shared" si="1"/>
        <v>8.9528377298161477</v>
      </c>
      <c r="J19" s="126">
        <v>11</v>
      </c>
      <c r="K19" s="114">
        <f t="shared" si="2"/>
        <v>0.40876997398736531</v>
      </c>
      <c r="L19" s="126">
        <v>17</v>
      </c>
      <c r="M19" s="114">
        <f t="shared" si="3"/>
        <v>0.67945643485211826</v>
      </c>
      <c r="N19" s="65">
        <f t="shared" si="4"/>
        <v>208</v>
      </c>
      <c r="O19" s="114">
        <f t="shared" si="5"/>
        <v>7.7294685990338161</v>
      </c>
      <c r="P19" s="65">
        <f t="shared" si="6"/>
        <v>241</v>
      </c>
      <c r="Q19" s="114">
        <f t="shared" si="7"/>
        <v>9.6322941646682647</v>
      </c>
      <c r="R19" s="107">
        <f t="shared" si="8"/>
        <v>8.9528377298161477</v>
      </c>
      <c r="S19" s="108">
        <f t="shared" si="9"/>
        <v>9.6322941646682647</v>
      </c>
      <c r="T19" s="108">
        <f t="shared" si="10"/>
        <v>0.67945643485211826</v>
      </c>
      <c r="U19" s="108">
        <f t="shared" si="11"/>
        <v>7.3206986250464512</v>
      </c>
      <c r="V19" s="108">
        <f t="shared" si="12"/>
        <v>0.40876997398736531</v>
      </c>
      <c r="W19" s="108">
        <f t="shared" si="13"/>
        <v>7.7294685990338161</v>
      </c>
      <c r="X19" s="125"/>
      <c r="Y19" s="125"/>
      <c r="AB19" s="125"/>
    </row>
    <row r="20" spans="1:28" ht="12.2" customHeight="1" x14ac:dyDescent="0.2">
      <c r="A20" s="86"/>
      <c r="B20" s="12">
        <v>12</v>
      </c>
      <c r="C20" s="97" t="s">
        <v>319</v>
      </c>
      <c r="D20" s="126">
        <v>3055</v>
      </c>
      <c r="E20" s="126">
        <v>4182</v>
      </c>
      <c r="F20" s="126">
        <v>131</v>
      </c>
      <c r="G20" s="114">
        <f t="shared" si="0"/>
        <v>4.2880523731587559</v>
      </c>
      <c r="H20" s="126">
        <v>178</v>
      </c>
      <c r="I20" s="114">
        <f t="shared" si="1"/>
        <v>4.2563366810138694</v>
      </c>
      <c r="J20" s="126">
        <v>18</v>
      </c>
      <c r="K20" s="114">
        <f t="shared" si="2"/>
        <v>0.58919803600654663</v>
      </c>
      <c r="L20" s="126">
        <v>27</v>
      </c>
      <c r="M20" s="114">
        <f t="shared" si="3"/>
        <v>0.64562410329985653</v>
      </c>
      <c r="N20" s="65">
        <f t="shared" si="4"/>
        <v>149</v>
      </c>
      <c r="O20" s="114">
        <f t="shared" si="5"/>
        <v>4.8772504091653026</v>
      </c>
      <c r="P20" s="65">
        <f t="shared" si="6"/>
        <v>205</v>
      </c>
      <c r="Q20" s="114">
        <f t="shared" si="7"/>
        <v>4.9019607843137258</v>
      </c>
      <c r="R20" s="107">
        <f t="shared" si="8"/>
        <v>4.2563366810138685</v>
      </c>
      <c r="S20" s="108">
        <f t="shared" si="9"/>
        <v>4.9019607843137258</v>
      </c>
      <c r="T20" s="108">
        <f t="shared" si="10"/>
        <v>0.64562410329985653</v>
      </c>
      <c r="U20" s="108">
        <f t="shared" si="11"/>
        <v>4.2880523731587559</v>
      </c>
      <c r="V20" s="108">
        <f t="shared" si="12"/>
        <v>0.58919803600654663</v>
      </c>
      <c r="W20" s="108">
        <f t="shared" si="13"/>
        <v>4.8772504091653026</v>
      </c>
      <c r="X20" s="125"/>
      <c r="Y20" s="125"/>
      <c r="AB20" s="125"/>
    </row>
    <row r="21" spans="1:28" ht="12.2" customHeight="1" x14ac:dyDescent="0.2">
      <c r="A21" s="86"/>
      <c r="B21" s="12">
        <v>13</v>
      </c>
      <c r="C21" s="97" t="s">
        <v>320</v>
      </c>
      <c r="D21" s="126">
        <v>3669</v>
      </c>
      <c r="E21" s="126">
        <v>4638</v>
      </c>
      <c r="F21" s="126">
        <v>338</v>
      </c>
      <c r="G21" s="114">
        <f t="shared" si="0"/>
        <v>9.2123194330880338</v>
      </c>
      <c r="H21" s="126">
        <v>460</v>
      </c>
      <c r="I21" s="114">
        <f t="shared" si="1"/>
        <v>9.9180681328158684</v>
      </c>
      <c r="J21" s="126">
        <v>18</v>
      </c>
      <c r="K21" s="114">
        <f t="shared" si="2"/>
        <v>0.49059689288634506</v>
      </c>
      <c r="L21" s="126">
        <v>32</v>
      </c>
      <c r="M21" s="114">
        <f t="shared" si="3"/>
        <v>0.68995256576110398</v>
      </c>
      <c r="N21" s="65">
        <f t="shared" si="4"/>
        <v>356</v>
      </c>
      <c r="O21" s="114">
        <f t="shared" si="5"/>
        <v>9.70291632597438</v>
      </c>
      <c r="P21" s="65">
        <f t="shared" si="6"/>
        <v>492</v>
      </c>
      <c r="Q21" s="114">
        <f t="shared" si="7"/>
        <v>10.608020698576972</v>
      </c>
      <c r="R21" s="107">
        <f t="shared" si="8"/>
        <v>9.9180681328158684</v>
      </c>
      <c r="S21" s="108">
        <f t="shared" si="9"/>
        <v>10.608020698576972</v>
      </c>
      <c r="T21" s="108">
        <f t="shared" si="10"/>
        <v>0.68995256576110398</v>
      </c>
      <c r="U21" s="108">
        <f t="shared" si="11"/>
        <v>9.2123194330880356</v>
      </c>
      <c r="V21" s="108">
        <f t="shared" si="12"/>
        <v>0.49059689288634506</v>
      </c>
      <c r="W21" s="108">
        <f t="shared" si="13"/>
        <v>9.70291632597438</v>
      </c>
      <c r="X21" s="125"/>
      <c r="Y21" s="125"/>
      <c r="AB21" s="125"/>
    </row>
    <row r="22" spans="1:28" ht="12.2" customHeight="1" x14ac:dyDescent="0.2">
      <c r="A22" s="86"/>
      <c r="B22" s="12">
        <v>14</v>
      </c>
      <c r="C22" s="97" t="s">
        <v>321</v>
      </c>
      <c r="D22" s="126">
        <v>2746</v>
      </c>
      <c r="E22" s="126">
        <v>3424</v>
      </c>
      <c r="F22" s="126">
        <v>246</v>
      </c>
      <c r="G22" s="114">
        <f t="shared" si="0"/>
        <v>8.9584850691915516</v>
      </c>
      <c r="H22" s="126">
        <v>349</v>
      </c>
      <c r="I22" s="114">
        <f t="shared" si="1"/>
        <v>10.192757009345794</v>
      </c>
      <c r="J22" s="126">
        <v>23</v>
      </c>
      <c r="K22" s="114">
        <f t="shared" si="2"/>
        <v>0.83758193736343767</v>
      </c>
      <c r="L22" s="126">
        <v>40</v>
      </c>
      <c r="M22" s="114">
        <f t="shared" si="3"/>
        <v>1.1682242990654206</v>
      </c>
      <c r="N22" s="65">
        <f t="shared" si="4"/>
        <v>269</v>
      </c>
      <c r="O22" s="114">
        <f t="shared" si="5"/>
        <v>9.7960670065549884</v>
      </c>
      <c r="P22" s="65">
        <f t="shared" si="6"/>
        <v>389</v>
      </c>
      <c r="Q22" s="114">
        <f t="shared" si="7"/>
        <v>11.360981308411215</v>
      </c>
      <c r="R22" s="107">
        <f t="shared" si="8"/>
        <v>10.192757009345794</v>
      </c>
      <c r="S22" s="108">
        <f t="shared" si="9"/>
        <v>11.360981308411215</v>
      </c>
      <c r="T22" s="108">
        <f t="shared" si="10"/>
        <v>1.1682242990654206</v>
      </c>
      <c r="U22" s="108">
        <f t="shared" si="11"/>
        <v>8.9584850691915516</v>
      </c>
      <c r="V22" s="108">
        <f t="shared" si="12"/>
        <v>0.83758193736343778</v>
      </c>
      <c r="W22" s="108">
        <f t="shared" si="13"/>
        <v>9.7960670065549884</v>
      </c>
      <c r="X22" s="125"/>
      <c r="Y22" s="125"/>
      <c r="AB22" s="125"/>
    </row>
    <row r="23" spans="1:28" ht="12.2" customHeight="1" x14ac:dyDescent="0.2">
      <c r="A23" s="86"/>
      <c r="B23" s="12">
        <v>15</v>
      </c>
      <c r="C23" s="97" t="s">
        <v>322</v>
      </c>
      <c r="D23" s="126">
        <v>4027</v>
      </c>
      <c r="E23" s="126">
        <v>5141</v>
      </c>
      <c r="F23" s="126">
        <v>478</v>
      </c>
      <c r="G23" s="114">
        <f t="shared" si="0"/>
        <v>11.869878321331017</v>
      </c>
      <c r="H23" s="126">
        <v>595</v>
      </c>
      <c r="I23" s="114">
        <f t="shared" si="1"/>
        <v>11.573623808597549</v>
      </c>
      <c r="J23" s="126">
        <v>44</v>
      </c>
      <c r="K23" s="114">
        <f t="shared" si="2"/>
        <v>1.0926247827166624</v>
      </c>
      <c r="L23" s="126">
        <v>67</v>
      </c>
      <c r="M23" s="114">
        <f t="shared" si="3"/>
        <v>1.3032483952538416</v>
      </c>
      <c r="N23" s="65">
        <f t="shared" si="4"/>
        <v>522</v>
      </c>
      <c r="O23" s="114">
        <f t="shared" si="5"/>
        <v>12.962503104047679</v>
      </c>
      <c r="P23" s="65">
        <f t="shared" si="6"/>
        <v>662</v>
      </c>
      <c r="Q23" s="114">
        <f t="shared" si="7"/>
        <v>12.876872203851391</v>
      </c>
      <c r="R23" s="107">
        <f t="shared" si="8"/>
        <v>11.573623808597549</v>
      </c>
      <c r="S23" s="108">
        <f t="shared" si="9"/>
        <v>12.876872203851391</v>
      </c>
      <c r="T23" s="108">
        <f t="shared" si="10"/>
        <v>1.3032483952538416</v>
      </c>
      <c r="U23" s="108">
        <f t="shared" si="11"/>
        <v>11.869878321331015</v>
      </c>
      <c r="V23" s="108">
        <f t="shared" si="12"/>
        <v>1.0926247827166626</v>
      </c>
      <c r="W23" s="108">
        <f t="shared" si="13"/>
        <v>12.962503104047679</v>
      </c>
      <c r="X23" s="125"/>
      <c r="Y23" s="125"/>
      <c r="AB23" s="125"/>
    </row>
    <row r="24" spans="1:28" ht="12.2" customHeight="1" x14ac:dyDescent="0.2">
      <c r="A24" s="86"/>
      <c r="B24" s="12">
        <v>16</v>
      </c>
      <c r="C24" s="97" t="s">
        <v>323</v>
      </c>
      <c r="D24" s="126">
        <v>3284</v>
      </c>
      <c r="E24" s="126">
        <v>3939</v>
      </c>
      <c r="F24" s="126">
        <v>169</v>
      </c>
      <c r="G24" s="114">
        <f t="shared" si="0"/>
        <v>5.1461632155907431</v>
      </c>
      <c r="H24" s="126">
        <v>310</v>
      </c>
      <c r="I24" s="114">
        <f t="shared" si="1"/>
        <v>7.8700177710078698</v>
      </c>
      <c r="J24" s="126">
        <v>20</v>
      </c>
      <c r="K24" s="114">
        <f t="shared" si="2"/>
        <v>0.60901339829476242</v>
      </c>
      <c r="L24" s="126">
        <v>23</v>
      </c>
      <c r="M24" s="114">
        <f t="shared" si="3"/>
        <v>0.58390454430058392</v>
      </c>
      <c r="N24" s="65">
        <f t="shared" si="4"/>
        <v>189</v>
      </c>
      <c r="O24" s="114">
        <f t="shared" si="5"/>
        <v>5.7551766138855056</v>
      </c>
      <c r="P24" s="65">
        <f t="shared" si="6"/>
        <v>333</v>
      </c>
      <c r="Q24" s="114">
        <f t="shared" si="7"/>
        <v>8.4539223153084535</v>
      </c>
      <c r="R24" s="107">
        <f t="shared" si="8"/>
        <v>7.8700177710078698</v>
      </c>
      <c r="S24" s="108">
        <f t="shared" si="9"/>
        <v>8.4539223153084535</v>
      </c>
      <c r="T24" s="108">
        <f t="shared" si="10"/>
        <v>0.58390454430058392</v>
      </c>
      <c r="U24" s="108">
        <f t="shared" si="11"/>
        <v>5.1461632155907431</v>
      </c>
      <c r="V24" s="108">
        <f t="shared" si="12"/>
        <v>0.60901339829476253</v>
      </c>
      <c r="W24" s="108">
        <f t="shared" si="13"/>
        <v>5.7551766138855056</v>
      </c>
      <c r="X24" s="125"/>
      <c r="Y24" s="125"/>
      <c r="AB24" s="125"/>
    </row>
    <row r="25" spans="1:28" ht="12.2" customHeight="1" x14ac:dyDescent="0.2">
      <c r="A25" s="86"/>
      <c r="B25" s="12">
        <v>17</v>
      </c>
      <c r="C25" s="97" t="s">
        <v>324</v>
      </c>
      <c r="D25" s="126">
        <v>2028</v>
      </c>
      <c r="E25" s="126">
        <v>2413</v>
      </c>
      <c r="F25" s="126">
        <v>109</v>
      </c>
      <c r="G25" s="114">
        <f t="shared" si="0"/>
        <v>5.3747534516765283</v>
      </c>
      <c r="H25" s="126">
        <v>200</v>
      </c>
      <c r="I25" s="114">
        <f t="shared" si="1"/>
        <v>8.2884376295068378</v>
      </c>
      <c r="J25" s="126">
        <v>12</v>
      </c>
      <c r="K25" s="114">
        <f t="shared" si="2"/>
        <v>0.59171597633136097</v>
      </c>
      <c r="L25" s="126">
        <v>18</v>
      </c>
      <c r="M25" s="114">
        <f t="shared" si="3"/>
        <v>0.74595938665561545</v>
      </c>
      <c r="N25" s="65">
        <f t="shared" si="4"/>
        <v>121</v>
      </c>
      <c r="O25" s="114">
        <f t="shared" si="5"/>
        <v>5.9664694280078896</v>
      </c>
      <c r="P25" s="65">
        <f t="shared" si="6"/>
        <v>218</v>
      </c>
      <c r="Q25" s="114">
        <f t="shared" si="7"/>
        <v>9.0343970161624529</v>
      </c>
      <c r="R25" s="107">
        <f t="shared" si="8"/>
        <v>8.2884376295068378</v>
      </c>
      <c r="S25" s="108">
        <f t="shared" si="9"/>
        <v>9.0343970161624529</v>
      </c>
      <c r="T25" s="108">
        <f t="shared" si="10"/>
        <v>0.74595938665561545</v>
      </c>
      <c r="U25" s="108">
        <f t="shared" si="11"/>
        <v>5.3747534516765283</v>
      </c>
      <c r="V25" s="108">
        <f t="shared" si="12"/>
        <v>0.59171597633136097</v>
      </c>
      <c r="W25" s="108">
        <f t="shared" si="13"/>
        <v>5.9664694280078896</v>
      </c>
      <c r="X25" s="125"/>
      <c r="Y25" s="125"/>
      <c r="AB25" s="125"/>
    </row>
    <row r="26" spans="1:28" ht="12.2" customHeight="1" x14ac:dyDescent="0.2">
      <c r="A26" s="86"/>
      <c r="B26" s="12">
        <v>18</v>
      </c>
      <c r="C26" s="97" t="s">
        <v>325</v>
      </c>
      <c r="D26" s="126">
        <v>3413</v>
      </c>
      <c r="E26" s="126">
        <v>4309</v>
      </c>
      <c r="F26" s="126">
        <v>178</v>
      </c>
      <c r="G26" s="114">
        <f t="shared" si="0"/>
        <v>5.2153530618224435</v>
      </c>
      <c r="H26" s="126">
        <v>319</v>
      </c>
      <c r="I26" s="114">
        <f t="shared" si="1"/>
        <v>7.4031097702483173</v>
      </c>
      <c r="J26" s="126">
        <v>16</v>
      </c>
      <c r="K26" s="114">
        <f t="shared" si="2"/>
        <v>0.46879578083797246</v>
      </c>
      <c r="L26" s="126">
        <v>18</v>
      </c>
      <c r="M26" s="114">
        <f t="shared" si="3"/>
        <v>0.41773033186354142</v>
      </c>
      <c r="N26" s="65">
        <f t="shared" si="4"/>
        <v>194</v>
      </c>
      <c r="O26" s="114">
        <f t="shared" si="5"/>
        <v>5.6841488426604156</v>
      </c>
      <c r="P26" s="65">
        <f t="shared" si="6"/>
        <v>337</v>
      </c>
      <c r="Q26" s="114">
        <f t="shared" si="7"/>
        <v>7.820840102111859</v>
      </c>
      <c r="R26" s="107">
        <f t="shared" si="8"/>
        <v>7.4031097702483173</v>
      </c>
      <c r="S26" s="108">
        <f t="shared" si="9"/>
        <v>7.820840102111859</v>
      </c>
      <c r="T26" s="108">
        <f t="shared" si="10"/>
        <v>0.41773033186354142</v>
      </c>
      <c r="U26" s="108">
        <f t="shared" si="11"/>
        <v>5.2153530618224435</v>
      </c>
      <c r="V26" s="108">
        <f t="shared" si="12"/>
        <v>0.46879578083797246</v>
      </c>
      <c r="W26" s="108">
        <f t="shared" si="13"/>
        <v>5.6841488426604156</v>
      </c>
      <c r="X26" s="125"/>
      <c r="Y26" s="125"/>
      <c r="AB26" s="125"/>
    </row>
    <row r="27" spans="1:28" ht="12.2" customHeight="1" x14ac:dyDescent="0.2">
      <c r="A27" s="86"/>
      <c r="B27" s="12">
        <v>19</v>
      </c>
      <c r="C27" s="97" t="s">
        <v>326</v>
      </c>
      <c r="D27" s="126">
        <v>1906</v>
      </c>
      <c r="E27" s="126">
        <v>1851</v>
      </c>
      <c r="F27" s="126">
        <v>142</v>
      </c>
      <c r="G27" s="114">
        <f t="shared" si="0"/>
        <v>7.450157397691501</v>
      </c>
      <c r="H27" s="126">
        <v>179</v>
      </c>
      <c r="I27" s="114">
        <f t="shared" si="1"/>
        <v>9.6704484062668818</v>
      </c>
      <c r="J27" s="126">
        <v>4</v>
      </c>
      <c r="K27" s="114">
        <f t="shared" si="2"/>
        <v>0.20986358866736621</v>
      </c>
      <c r="L27" s="126">
        <v>18</v>
      </c>
      <c r="M27" s="114">
        <f t="shared" si="3"/>
        <v>0.97244732576985426</v>
      </c>
      <c r="N27" s="65">
        <f t="shared" si="4"/>
        <v>146</v>
      </c>
      <c r="O27" s="114">
        <f t="shared" si="5"/>
        <v>7.660020986358866</v>
      </c>
      <c r="P27" s="65">
        <f t="shared" si="6"/>
        <v>197</v>
      </c>
      <c r="Q27" s="114">
        <f t="shared" si="7"/>
        <v>10.642895732036736</v>
      </c>
      <c r="R27" s="107">
        <f t="shared" si="8"/>
        <v>9.6704484062668836</v>
      </c>
      <c r="S27" s="108">
        <f t="shared" si="9"/>
        <v>10.642895732036736</v>
      </c>
      <c r="T27" s="108">
        <f t="shared" si="10"/>
        <v>0.97244732576985415</v>
      </c>
      <c r="U27" s="108">
        <f t="shared" si="11"/>
        <v>7.4501573976915001</v>
      </c>
      <c r="V27" s="108">
        <f t="shared" si="12"/>
        <v>0.20986358866736621</v>
      </c>
      <c r="W27" s="108">
        <f t="shared" si="13"/>
        <v>7.6600209863588669</v>
      </c>
      <c r="X27" s="125"/>
      <c r="Y27" s="125"/>
      <c r="AB27" s="125"/>
    </row>
    <row r="28" spans="1:28" ht="12.2" customHeight="1" x14ac:dyDescent="0.2">
      <c r="A28" s="86"/>
      <c r="B28" s="12">
        <v>20</v>
      </c>
      <c r="C28" s="97" t="s">
        <v>327</v>
      </c>
      <c r="D28" s="126">
        <v>8102</v>
      </c>
      <c r="E28" s="126">
        <v>9916</v>
      </c>
      <c r="F28" s="126">
        <v>659</v>
      </c>
      <c r="G28" s="114">
        <f t="shared" si="0"/>
        <v>8.1337941249074301</v>
      </c>
      <c r="H28" s="126">
        <v>993</v>
      </c>
      <c r="I28" s="114">
        <f t="shared" si="1"/>
        <v>10.014118596208148</v>
      </c>
      <c r="J28" s="126">
        <v>33</v>
      </c>
      <c r="K28" s="114">
        <f t="shared" si="2"/>
        <v>0.40730683781782273</v>
      </c>
      <c r="L28" s="126">
        <v>68</v>
      </c>
      <c r="M28" s="114">
        <f t="shared" si="3"/>
        <v>0.68576038725292454</v>
      </c>
      <c r="N28" s="65">
        <f t="shared" si="4"/>
        <v>692</v>
      </c>
      <c r="O28" s="114">
        <f t="shared" si="5"/>
        <v>8.5411009627252525</v>
      </c>
      <c r="P28" s="65">
        <f t="shared" si="6"/>
        <v>1061</v>
      </c>
      <c r="Q28" s="114">
        <f t="shared" si="7"/>
        <v>10.699878983461073</v>
      </c>
      <c r="R28" s="107">
        <f t="shared" si="8"/>
        <v>10.014118596208148</v>
      </c>
      <c r="S28" s="108">
        <f t="shared" si="9"/>
        <v>10.699878983461073</v>
      </c>
      <c r="T28" s="108">
        <f t="shared" si="10"/>
        <v>0.68576038725292454</v>
      </c>
      <c r="U28" s="108">
        <f t="shared" si="11"/>
        <v>8.1337941249074301</v>
      </c>
      <c r="V28" s="108">
        <f t="shared" si="12"/>
        <v>0.40730683781782279</v>
      </c>
      <c r="W28" s="108">
        <f t="shared" si="13"/>
        <v>8.5411009627252525</v>
      </c>
      <c r="X28" s="125"/>
      <c r="Y28" s="125"/>
      <c r="AB28" s="125"/>
    </row>
    <row r="29" spans="1:28" ht="12.2" customHeight="1" x14ac:dyDescent="0.2">
      <c r="A29" s="86"/>
      <c r="B29" s="12">
        <v>21</v>
      </c>
      <c r="C29" s="97" t="s">
        <v>328</v>
      </c>
      <c r="D29" s="126">
        <v>2045</v>
      </c>
      <c r="E29" s="126">
        <v>2131</v>
      </c>
      <c r="F29" s="126">
        <v>194</v>
      </c>
      <c r="G29" s="114">
        <f t="shared" si="0"/>
        <v>9.4865525672371636</v>
      </c>
      <c r="H29" s="126">
        <v>241</v>
      </c>
      <c r="I29" s="114">
        <f t="shared" si="1"/>
        <v>11.309244486156734</v>
      </c>
      <c r="J29" s="126">
        <v>17</v>
      </c>
      <c r="K29" s="114">
        <f t="shared" si="2"/>
        <v>0.83129584352078234</v>
      </c>
      <c r="L29" s="126">
        <v>41</v>
      </c>
      <c r="M29" s="114">
        <f t="shared" si="3"/>
        <v>1.9239793524167059</v>
      </c>
      <c r="N29" s="65">
        <f t="shared" si="4"/>
        <v>211</v>
      </c>
      <c r="O29" s="114">
        <f t="shared" si="5"/>
        <v>10.317848410757946</v>
      </c>
      <c r="P29" s="65">
        <f t="shared" si="6"/>
        <v>282</v>
      </c>
      <c r="Q29" s="114">
        <f t="shared" si="7"/>
        <v>13.233223838573441</v>
      </c>
      <c r="R29" s="107">
        <f t="shared" si="8"/>
        <v>11.309244486156734</v>
      </c>
      <c r="S29" s="108">
        <f t="shared" si="9"/>
        <v>13.233223838573439</v>
      </c>
      <c r="T29" s="108">
        <f t="shared" si="10"/>
        <v>1.9239793524167057</v>
      </c>
      <c r="U29" s="108">
        <f t="shared" si="11"/>
        <v>9.4865525672371636</v>
      </c>
      <c r="V29" s="108">
        <f t="shared" si="12"/>
        <v>0.83129584352078245</v>
      </c>
      <c r="W29" s="108">
        <f t="shared" si="13"/>
        <v>10.317848410757946</v>
      </c>
      <c r="X29" s="125"/>
      <c r="Y29" s="125"/>
      <c r="AB29" s="125"/>
    </row>
    <row r="30" spans="1:28" ht="12.2" customHeight="1" x14ac:dyDescent="0.2">
      <c r="A30" s="86"/>
      <c r="B30" s="12">
        <v>22</v>
      </c>
      <c r="C30" s="97" t="s">
        <v>329</v>
      </c>
      <c r="D30" s="126">
        <v>2963</v>
      </c>
      <c r="E30" s="126">
        <v>3264</v>
      </c>
      <c r="F30" s="126">
        <v>246</v>
      </c>
      <c r="G30" s="114">
        <f t="shared" si="0"/>
        <v>8.3023962200472496</v>
      </c>
      <c r="H30" s="126">
        <v>260</v>
      </c>
      <c r="I30" s="114">
        <f t="shared" si="1"/>
        <v>7.9656862745098032</v>
      </c>
      <c r="J30" s="126">
        <v>12</v>
      </c>
      <c r="K30" s="114">
        <f t="shared" si="2"/>
        <v>0.40499493756328048</v>
      </c>
      <c r="L30" s="126">
        <v>29</v>
      </c>
      <c r="M30" s="114">
        <f t="shared" si="3"/>
        <v>0.8884803921568627</v>
      </c>
      <c r="N30" s="65">
        <f t="shared" si="4"/>
        <v>258</v>
      </c>
      <c r="O30" s="114">
        <f t="shared" si="5"/>
        <v>8.7073911576105285</v>
      </c>
      <c r="P30" s="65">
        <f t="shared" si="6"/>
        <v>289</v>
      </c>
      <c r="Q30" s="114">
        <f t="shared" si="7"/>
        <v>8.8541666666666679</v>
      </c>
      <c r="R30" s="107">
        <f t="shared" si="8"/>
        <v>7.965686274509804</v>
      </c>
      <c r="S30" s="108">
        <f t="shared" si="9"/>
        <v>8.8541666666666661</v>
      </c>
      <c r="T30" s="108">
        <f t="shared" si="10"/>
        <v>0.8884803921568627</v>
      </c>
      <c r="U30" s="108">
        <f t="shared" si="11"/>
        <v>8.3023962200472496</v>
      </c>
      <c r="V30" s="108">
        <f t="shared" si="12"/>
        <v>0.40499493756328048</v>
      </c>
      <c r="W30" s="108">
        <f t="shared" si="13"/>
        <v>8.7073911576105303</v>
      </c>
      <c r="X30" s="125"/>
      <c r="Y30" s="125"/>
      <c r="AB30" s="125"/>
    </row>
    <row r="31" spans="1:28" ht="12.2" customHeight="1" x14ac:dyDescent="0.2">
      <c r="A31" s="86"/>
      <c r="B31" s="12">
        <v>23</v>
      </c>
      <c r="C31" s="97" t="s">
        <v>330</v>
      </c>
      <c r="D31" s="126">
        <v>3239</v>
      </c>
      <c r="E31" s="126">
        <v>2798</v>
      </c>
      <c r="F31" s="126">
        <v>247</v>
      </c>
      <c r="G31" s="114">
        <f t="shared" si="0"/>
        <v>7.6258104353195426</v>
      </c>
      <c r="H31" s="126">
        <v>375</v>
      </c>
      <c r="I31" s="114">
        <f t="shared" si="1"/>
        <v>13.402430307362401</v>
      </c>
      <c r="J31" s="126">
        <v>32</v>
      </c>
      <c r="K31" s="114">
        <f t="shared" si="2"/>
        <v>0.98795924668107438</v>
      </c>
      <c r="L31" s="126">
        <v>26</v>
      </c>
      <c r="M31" s="114">
        <f t="shared" si="3"/>
        <v>0.92923516797712646</v>
      </c>
      <c r="N31" s="65">
        <f t="shared" si="4"/>
        <v>279</v>
      </c>
      <c r="O31" s="114">
        <f t="shared" si="5"/>
        <v>8.6137696820006173</v>
      </c>
      <c r="P31" s="65">
        <f t="shared" si="6"/>
        <v>401</v>
      </c>
      <c r="Q31" s="114">
        <f t="shared" si="7"/>
        <v>14.331665475339527</v>
      </c>
      <c r="R31" s="107">
        <f t="shared" si="8"/>
        <v>13.402430307362401</v>
      </c>
      <c r="S31" s="108">
        <f t="shared" si="9"/>
        <v>14.331665475339529</v>
      </c>
      <c r="T31" s="108">
        <f t="shared" si="10"/>
        <v>0.92923516797712646</v>
      </c>
      <c r="U31" s="108">
        <f t="shared" si="11"/>
        <v>7.6258104353195435</v>
      </c>
      <c r="V31" s="108">
        <f t="shared" si="12"/>
        <v>0.98795924668107438</v>
      </c>
      <c r="W31" s="108">
        <f t="shared" si="13"/>
        <v>8.6137696820006173</v>
      </c>
      <c r="X31" s="125"/>
      <c r="Y31" s="125"/>
      <c r="AB31" s="125"/>
    </row>
    <row r="32" spans="1:28" ht="12.2" customHeight="1" x14ac:dyDescent="0.2">
      <c r="A32" s="86"/>
      <c r="B32" s="12">
        <v>24</v>
      </c>
      <c r="C32" s="97" t="s">
        <v>331</v>
      </c>
      <c r="D32" s="126">
        <v>794</v>
      </c>
      <c r="E32" s="126">
        <v>1324</v>
      </c>
      <c r="F32" s="126">
        <v>45</v>
      </c>
      <c r="G32" s="114">
        <f t="shared" si="0"/>
        <v>5.6675062972292185</v>
      </c>
      <c r="H32" s="126">
        <v>100</v>
      </c>
      <c r="I32" s="114">
        <f t="shared" si="1"/>
        <v>7.5528700906344408</v>
      </c>
      <c r="J32" s="126">
        <v>7</v>
      </c>
      <c r="K32" s="114">
        <f t="shared" si="2"/>
        <v>0.88161209068010082</v>
      </c>
      <c r="L32" s="126">
        <v>9</v>
      </c>
      <c r="M32" s="114">
        <f t="shared" si="3"/>
        <v>0.6797583081570997</v>
      </c>
      <c r="N32" s="65">
        <f t="shared" si="4"/>
        <v>52</v>
      </c>
      <c r="O32" s="114">
        <f t="shared" si="5"/>
        <v>6.5491183879093198</v>
      </c>
      <c r="P32" s="65">
        <f t="shared" si="6"/>
        <v>109</v>
      </c>
      <c r="Q32" s="114">
        <f t="shared" si="7"/>
        <v>8.2326283987915403</v>
      </c>
      <c r="R32" s="107">
        <f t="shared" si="8"/>
        <v>7.5528700906344408</v>
      </c>
      <c r="S32" s="108">
        <f t="shared" si="9"/>
        <v>8.2326283987915403</v>
      </c>
      <c r="T32" s="108">
        <f t="shared" si="10"/>
        <v>0.6797583081570997</v>
      </c>
      <c r="U32" s="108">
        <f t="shared" si="11"/>
        <v>5.6675062972292194</v>
      </c>
      <c r="V32" s="108">
        <f t="shared" si="12"/>
        <v>0.88161209068010071</v>
      </c>
      <c r="W32" s="108">
        <f t="shared" si="13"/>
        <v>6.5491183879093198</v>
      </c>
      <c r="X32" s="125"/>
      <c r="Y32" s="125"/>
      <c r="AB32" s="125"/>
    </row>
    <row r="33" spans="1:28" ht="12.2" customHeight="1" x14ac:dyDescent="0.2">
      <c r="A33" s="86"/>
      <c r="B33" s="12">
        <v>25</v>
      </c>
      <c r="C33" s="97" t="s">
        <v>332</v>
      </c>
      <c r="D33" s="126">
        <v>3418</v>
      </c>
      <c r="E33" s="126">
        <v>3656</v>
      </c>
      <c r="F33" s="126">
        <v>177</v>
      </c>
      <c r="G33" s="114">
        <f t="shared" si="0"/>
        <v>5.1784669397308365</v>
      </c>
      <c r="H33" s="126">
        <v>292</v>
      </c>
      <c r="I33" s="114">
        <f t="shared" si="1"/>
        <v>7.9868708971553612</v>
      </c>
      <c r="J33" s="126">
        <v>13</v>
      </c>
      <c r="K33" s="114">
        <f t="shared" si="2"/>
        <v>0.3803393797542422</v>
      </c>
      <c r="L33" s="126">
        <v>34</v>
      </c>
      <c r="M33" s="114">
        <f t="shared" si="3"/>
        <v>0.92997811816192566</v>
      </c>
      <c r="N33" s="65">
        <f t="shared" si="4"/>
        <v>190</v>
      </c>
      <c r="O33" s="114">
        <f t="shared" si="5"/>
        <v>5.558806319485079</v>
      </c>
      <c r="P33" s="65">
        <f t="shared" si="6"/>
        <v>326</v>
      </c>
      <c r="Q33" s="114">
        <f t="shared" si="7"/>
        <v>8.9168490153172861</v>
      </c>
      <c r="R33" s="107">
        <f t="shared" si="8"/>
        <v>7.9868708971553612</v>
      </c>
      <c r="S33" s="108">
        <f t="shared" si="9"/>
        <v>8.9168490153172861</v>
      </c>
      <c r="T33" s="108">
        <f t="shared" si="10"/>
        <v>0.92997811816192555</v>
      </c>
      <c r="U33" s="108">
        <f t="shared" si="11"/>
        <v>5.1784669397308365</v>
      </c>
      <c r="V33" s="108">
        <f t="shared" si="12"/>
        <v>0.38033937975424226</v>
      </c>
      <c r="W33" s="108">
        <f t="shared" si="13"/>
        <v>5.558806319485079</v>
      </c>
      <c r="X33" s="125"/>
      <c r="Y33" s="125"/>
      <c r="AB33" s="125"/>
    </row>
    <row r="34" spans="1:28" ht="12.2" customHeight="1" x14ac:dyDescent="0.2">
      <c r="A34" s="86"/>
      <c r="B34" s="12">
        <v>26</v>
      </c>
      <c r="C34" s="97" t="s">
        <v>123</v>
      </c>
      <c r="D34" s="126">
        <v>12651</v>
      </c>
      <c r="E34" s="126">
        <v>13193</v>
      </c>
      <c r="F34" s="126">
        <v>1360</v>
      </c>
      <c r="G34" s="114">
        <f t="shared" si="0"/>
        <v>10.75013832898585</v>
      </c>
      <c r="H34" s="126">
        <v>1531</v>
      </c>
      <c r="I34" s="114">
        <f t="shared" si="1"/>
        <v>11.604638823618586</v>
      </c>
      <c r="J34" s="126">
        <v>129</v>
      </c>
      <c r="K34" s="114">
        <f t="shared" si="2"/>
        <v>1.0196822385582167</v>
      </c>
      <c r="L34" s="126">
        <v>157</v>
      </c>
      <c r="M34" s="114">
        <f t="shared" si="3"/>
        <v>1.19002501326461</v>
      </c>
      <c r="N34" s="65">
        <f t="shared" si="4"/>
        <v>1489</v>
      </c>
      <c r="O34" s="114">
        <f t="shared" si="5"/>
        <v>11.769820567544068</v>
      </c>
      <c r="P34" s="65">
        <f t="shared" si="6"/>
        <v>1688</v>
      </c>
      <c r="Q34" s="114">
        <f t="shared" si="7"/>
        <v>12.794663836883197</v>
      </c>
      <c r="R34" s="107">
        <f t="shared" si="8"/>
        <v>11.604638823618586</v>
      </c>
      <c r="S34" s="108">
        <f t="shared" si="9"/>
        <v>12.794663836883196</v>
      </c>
      <c r="T34" s="108">
        <f t="shared" si="10"/>
        <v>1.19002501326461</v>
      </c>
      <c r="U34" s="108">
        <f t="shared" si="11"/>
        <v>10.750138328985852</v>
      </c>
      <c r="V34" s="108">
        <f t="shared" si="12"/>
        <v>1.0196822385582167</v>
      </c>
      <c r="W34" s="108">
        <f t="shared" si="13"/>
        <v>11.769820567544068</v>
      </c>
    </row>
    <row r="35" spans="1:28" ht="12.2" customHeight="1" x14ac:dyDescent="0.2">
      <c r="A35" s="86"/>
      <c r="B35" s="12">
        <v>27</v>
      </c>
      <c r="C35" s="97" t="s">
        <v>124</v>
      </c>
      <c r="D35" s="21"/>
      <c r="E35" s="21"/>
      <c r="F35" s="21"/>
      <c r="G35" s="127"/>
      <c r="H35" s="21"/>
      <c r="I35" s="114"/>
      <c r="J35" s="21"/>
      <c r="K35" s="127"/>
      <c r="L35" s="21"/>
      <c r="M35" s="114"/>
      <c r="N35" s="65"/>
      <c r="O35" s="127"/>
      <c r="P35" s="65"/>
      <c r="Q35" s="114"/>
      <c r="R35" s="107">
        <f t="shared" si="8"/>
        <v>0</v>
      </c>
      <c r="S35" s="108">
        <f t="shared" si="9"/>
        <v>0</v>
      </c>
      <c r="T35" s="108">
        <f t="shared" si="10"/>
        <v>0</v>
      </c>
      <c r="U35" s="108">
        <f t="shared" si="11"/>
        <v>0</v>
      </c>
      <c r="V35" s="108">
        <f t="shared" si="12"/>
        <v>0</v>
      </c>
      <c r="W35" s="108">
        <f t="shared" si="13"/>
        <v>0</v>
      </c>
      <c r="X35" s="125"/>
      <c r="Y35" s="125"/>
      <c r="AB35" s="125"/>
    </row>
    <row r="36" spans="1:28" ht="12.2" customHeight="1" x14ac:dyDescent="0.2">
      <c r="A36" s="86"/>
      <c r="B36" s="62"/>
      <c r="C36" s="98" t="s">
        <v>52</v>
      </c>
      <c r="D36" s="128">
        <f>SUM(D9:D35)</f>
        <v>96496</v>
      </c>
      <c r="E36" s="128">
        <f>SUM(E9:E35)</f>
        <v>111871</v>
      </c>
      <c r="F36" s="128">
        <f>SUM(F9:F35)</f>
        <v>6938</v>
      </c>
      <c r="G36" s="118">
        <f>IF(D36=0,0,F36/D36*100)</f>
        <v>7.1899353341071128</v>
      </c>
      <c r="H36" s="128">
        <f>SUM(H9:H35)</f>
        <v>9619</v>
      </c>
      <c r="I36" s="118">
        <f>IF(E36=0,"0",H36/E36*100)</f>
        <v>8.5982962519330304</v>
      </c>
      <c r="J36" s="128">
        <f>SUM(J9:J35)</f>
        <v>569</v>
      </c>
      <c r="K36" s="118">
        <f>IF(D36=0,0,J36/D36*100)</f>
        <v>0.5896617476372078</v>
      </c>
      <c r="L36" s="128">
        <f>SUM(L9:L35)</f>
        <v>889</v>
      </c>
      <c r="M36" s="118">
        <f>IF(E36=0,"0",L36/E36*100)</f>
        <v>0.79466528412189041</v>
      </c>
      <c r="N36" s="128">
        <f>F36+J36</f>
        <v>7507</v>
      </c>
      <c r="O36" s="118">
        <f>IF(D36=0,0,N36/D36*100)</f>
        <v>7.7795970817443214</v>
      </c>
      <c r="P36" s="128">
        <f>L36+H36</f>
        <v>10508</v>
      </c>
      <c r="Q36" s="118">
        <f>IF(E36=0,"0",P36/E36*100)</f>
        <v>9.392961536054921</v>
      </c>
      <c r="R36" s="107">
        <f t="shared" si="8"/>
        <v>8.5982962519330304</v>
      </c>
      <c r="S36" s="108">
        <f t="shared" si="9"/>
        <v>9.392961536054921</v>
      </c>
      <c r="T36" s="108">
        <f t="shared" si="10"/>
        <v>0.79466528412189041</v>
      </c>
      <c r="U36" s="108">
        <f t="shared" si="11"/>
        <v>7.1899353341071128</v>
      </c>
      <c r="V36" s="108">
        <f t="shared" si="12"/>
        <v>0.5896617476372078</v>
      </c>
      <c r="W36" s="108">
        <f t="shared" si="13"/>
        <v>7.7795970817443214</v>
      </c>
    </row>
    <row r="37" spans="1:28" ht="12.95" customHeight="1" x14ac:dyDescent="0.2">
      <c r="B37" s="2"/>
      <c r="C37" s="2"/>
      <c r="D37" s="100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28" ht="12.95" customHeight="1" x14ac:dyDescent="0.2">
      <c r="C38" s="25" t="s">
        <v>370</v>
      </c>
    </row>
  </sheetData>
  <mergeCells count="17">
    <mergeCell ref="P6:Q6"/>
    <mergeCell ref="E6:E7"/>
    <mergeCell ref="F6:G6"/>
    <mergeCell ref="H6:I6"/>
    <mergeCell ref="J6:K6"/>
    <mergeCell ref="L6:M6"/>
    <mergeCell ref="N6:O6"/>
    <mergeCell ref="A2:Q2"/>
    <mergeCell ref="A3:Q3"/>
    <mergeCell ref="A4:Q4"/>
    <mergeCell ref="B5:B7"/>
    <mergeCell ref="C5:C7"/>
    <mergeCell ref="D5:E5"/>
    <mergeCell ref="F5:I5"/>
    <mergeCell ref="J5:M5"/>
    <mergeCell ref="N5:Q5"/>
    <mergeCell ref="D6:D7"/>
  </mergeCells>
  <pageMargins left="0.51181102362204722" right="0.31496062992125984" top="0.55118110236220474" bottom="0.35433070866141736" header="0.31496062992125984" footer="0.31496062992125984"/>
  <pageSetup paperSize="9" scale="90" orientation="landscape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"/>
  <sheetViews>
    <sheetView topLeftCell="B10" workbookViewId="0">
      <selection activeCell="D39" sqref="D39:H39"/>
    </sheetView>
  </sheetViews>
  <sheetFormatPr defaultRowHeight="12.75" x14ac:dyDescent="0.2"/>
  <cols>
    <col min="1" max="1" width="2" hidden="1" customWidth="1"/>
    <col min="2" max="2" width="3.42578125" customWidth="1"/>
    <col min="3" max="3" width="18.140625" customWidth="1"/>
    <col min="4" max="13" width="9.28515625" customWidth="1"/>
    <col min="14" max="17" width="8.5703125" customWidth="1"/>
    <col min="18" max="18" width="7" customWidth="1"/>
    <col min="19" max="20" width="3.5703125" hidden="1" customWidth="1"/>
    <col min="21" max="24" width="3.5703125" customWidth="1"/>
  </cols>
  <sheetData>
    <row r="1" spans="1:26" ht="14.45" customHeight="1" x14ac:dyDescent="0.2">
      <c r="B1" s="119"/>
      <c r="C1" s="119"/>
      <c r="P1" s="106" t="s">
        <v>380</v>
      </c>
    </row>
    <row r="2" spans="1:26" ht="32.450000000000003" customHeight="1" x14ac:dyDescent="0.25">
      <c r="A2" s="270" t="s">
        <v>373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108"/>
      <c r="S2" s="108"/>
      <c r="T2" s="108"/>
    </row>
    <row r="3" spans="1:26" ht="9.75" customHeight="1" x14ac:dyDescent="0.2">
      <c r="A3" s="347"/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  <c r="R3" s="108"/>
      <c r="S3" s="108"/>
      <c r="T3" s="108"/>
    </row>
    <row r="4" spans="1:26" ht="14.45" customHeight="1" x14ac:dyDescent="0.2">
      <c r="A4" s="294" t="s">
        <v>374</v>
      </c>
      <c r="B4" s="348"/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108"/>
      <c r="S4" s="108"/>
      <c r="T4" s="108"/>
    </row>
    <row r="5" spans="1:26" ht="46.9" customHeight="1" x14ac:dyDescent="0.2">
      <c r="A5" s="86"/>
      <c r="B5" s="263" t="s">
        <v>28</v>
      </c>
      <c r="C5" s="340" t="s">
        <v>97</v>
      </c>
      <c r="D5" s="263" t="s">
        <v>376</v>
      </c>
      <c r="E5" s="263"/>
      <c r="F5" s="263" t="s">
        <v>377</v>
      </c>
      <c r="G5" s="263"/>
      <c r="H5" s="263"/>
      <c r="I5" s="263"/>
      <c r="J5" s="263" t="s">
        <v>378</v>
      </c>
      <c r="K5" s="263"/>
      <c r="L5" s="263"/>
      <c r="M5" s="263"/>
      <c r="N5" s="263" t="s">
        <v>379</v>
      </c>
      <c r="O5" s="263"/>
      <c r="P5" s="263"/>
      <c r="Q5" s="263"/>
      <c r="R5" s="107"/>
      <c r="S5" s="108"/>
      <c r="T5" s="108"/>
    </row>
    <row r="6" spans="1:26" ht="18.2" customHeight="1" x14ac:dyDescent="0.2">
      <c r="A6" s="86"/>
      <c r="B6" s="263"/>
      <c r="C6" s="340"/>
      <c r="D6" s="230">
        <v>2018</v>
      </c>
      <c r="E6" s="230">
        <v>2019</v>
      </c>
      <c r="F6" s="230">
        <v>2018</v>
      </c>
      <c r="G6" s="230"/>
      <c r="H6" s="230">
        <v>2019</v>
      </c>
      <c r="I6" s="230"/>
      <c r="J6" s="230">
        <v>2018</v>
      </c>
      <c r="K6" s="230"/>
      <c r="L6" s="230">
        <v>2019</v>
      </c>
      <c r="M6" s="230"/>
      <c r="N6" s="230">
        <v>2018</v>
      </c>
      <c r="O6" s="230"/>
      <c r="P6" s="230">
        <v>2019</v>
      </c>
      <c r="Q6" s="230"/>
      <c r="R6" s="107"/>
      <c r="S6" s="108"/>
      <c r="T6" s="108"/>
    </row>
    <row r="7" spans="1:26" ht="24.95" customHeight="1" x14ac:dyDescent="0.2">
      <c r="A7" s="86"/>
      <c r="B7" s="263"/>
      <c r="C7" s="340"/>
      <c r="D7" s="230"/>
      <c r="E7" s="230"/>
      <c r="F7" s="14" t="s">
        <v>336</v>
      </c>
      <c r="G7" s="124" t="s">
        <v>337</v>
      </c>
      <c r="H7" s="14" t="s">
        <v>336</v>
      </c>
      <c r="I7" s="124" t="s">
        <v>337</v>
      </c>
      <c r="J7" s="89" t="s">
        <v>336</v>
      </c>
      <c r="K7" s="124" t="s">
        <v>337</v>
      </c>
      <c r="L7" s="89" t="s">
        <v>336</v>
      </c>
      <c r="M7" s="124" t="s">
        <v>337</v>
      </c>
      <c r="N7" s="14" t="s">
        <v>336</v>
      </c>
      <c r="O7" s="124" t="s">
        <v>337</v>
      </c>
      <c r="P7" s="14" t="s">
        <v>336</v>
      </c>
      <c r="Q7" s="124" t="s">
        <v>337</v>
      </c>
      <c r="R7" s="107"/>
      <c r="S7" s="108"/>
      <c r="T7" s="108"/>
    </row>
    <row r="8" spans="1:26" ht="12.2" customHeight="1" x14ac:dyDescent="0.2">
      <c r="A8" s="86"/>
      <c r="B8" s="101" t="s">
        <v>29</v>
      </c>
      <c r="C8" s="101" t="s">
        <v>31</v>
      </c>
      <c r="D8" s="101">
        <v>1</v>
      </c>
      <c r="E8" s="101">
        <v>2</v>
      </c>
      <c r="F8" s="101">
        <v>3</v>
      </c>
      <c r="G8" s="96">
        <v>4</v>
      </c>
      <c r="H8" s="101">
        <v>5</v>
      </c>
      <c r="I8" s="96">
        <v>6</v>
      </c>
      <c r="J8" s="101">
        <v>7</v>
      </c>
      <c r="K8" s="96">
        <v>8</v>
      </c>
      <c r="L8" s="101">
        <v>9</v>
      </c>
      <c r="M8" s="96">
        <v>10</v>
      </c>
      <c r="N8" s="101">
        <v>11</v>
      </c>
      <c r="O8" s="96">
        <v>12</v>
      </c>
      <c r="P8" s="101">
        <v>13</v>
      </c>
      <c r="Q8" s="96">
        <v>14</v>
      </c>
      <c r="R8" s="107"/>
      <c r="S8" s="108"/>
      <c r="T8" s="108"/>
    </row>
    <row r="9" spans="1:26" ht="14.45" customHeight="1" x14ac:dyDescent="0.2">
      <c r="A9" s="86"/>
      <c r="B9" s="12">
        <v>1</v>
      </c>
      <c r="C9" s="97" t="s">
        <v>343</v>
      </c>
      <c r="D9" s="21"/>
      <c r="E9" s="21"/>
      <c r="F9" s="21"/>
      <c r="G9" s="72"/>
      <c r="H9" s="21"/>
      <c r="I9" s="72"/>
      <c r="J9" s="21"/>
      <c r="K9" s="72"/>
      <c r="L9" s="21"/>
      <c r="M9" s="72"/>
      <c r="N9" s="65"/>
      <c r="O9" s="72"/>
      <c r="P9" s="65"/>
      <c r="Q9" s="72"/>
      <c r="R9" s="107"/>
      <c r="S9" s="108"/>
      <c r="T9" s="108"/>
      <c r="U9" s="108"/>
      <c r="V9" s="108"/>
      <c r="W9" s="108"/>
      <c r="X9" s="125"/>
      <c r="Y9" s="125"/>
      <c r="Z9" s="125"/>
    </row>
    <row r="10" spans="1:26" ht="14.45" customHeight="1" x14ac:dyDescent="0.2">
      <c r="A10" s="86"/>
      <c r="B10" s="12">
        <v>2</v>
      </c>
      <c r="C10" s="97" t="s">
        <v>309</v>
      </c>
      <c r="D10" s="21">
        <v>583</v>
      </c>
      <c r="E10" s="21">
        <v>368</v>
      </c>
      <c r="F10" s="21">
        <v>33</v>
      </c>
      <c r="G10" s="72">
        <f t="shared" ref="G10:G34" si="0">IF(D10=0,0,F10/D10*100)</f>
        <v>5.6603773584905666</v>
      </c>
      <c r="H10" s="21">
        <v>29</v>
      </c>
      <c r="I10" s="72">
        <f t="shared" ref="I10:I34" si="1">IF(E10=0,"0",H10/E10*100)</f>
        <v>7.8804347826086962</v>
      </c>
      <c r="J10" s="21"/>
      <c r="K10" s="72">
        <f t="shared" ref="K10:K34" si="2">IF(D10=0,0,J10/D10*100)</f>
        <v>0</v>
      </c>
      <c r="L10" s="21">
        <v>1</v>
      </c>
      <c r="M10" s="72">
        <f t="shared" ref="M10:M34" si="3">IF(E10=0,"0",L10/E10*100)</f>
        <v>0.27173913043478259</v>
      </c>
      <c r="N10" s="65">
        <f t="shared" ref="N10:N34" si="4">F10+J10</f>
        <v>33</v>
      </c>
      <c r="O10" s="72">
        <f t="shared" ref="O10:O34" si="5">IF(D10=0,0,N10/D10*100)</f>
        <v>5.6603773584905666</v>
      </c>
      <c r="P10" s="65">
        <f t="shared" ref="P10:P34" si="6">H10+L10</f>
        <v>30</v>
      </c>
      <c r="Q10" s="72">
        <f t="shared" ref="Q10:Q34" si="7">IF(E10=0,"0",P10/E10*100)</f>
        <v>8.1521739130434785</v>
      </c>
      <c r="R10" s="107">
        <f t="shared" ref="R10:R34" si="8">IF(D10=0,0,SUM(F10*100/D10))</f>
        <v>5.6603773584905657</v>
      </c>
      <c r="S10" s="108">
        <f t="shared" ref="S10:S36" si="9">IF(E10=0,0,SUM(H10*100/E10))</f>
        <v>7.8804347826086953</v>
      </c>
      <c r="T10" s="108">
        <f t="shared" ref="T10:T36" si="10">IF(D10=0,0,SUM(J10*100/D10))</f>
        <v>0</v>
      </c>
      <c r="U10" s="108">
        <f t="shared" ref="U10:U36" si="11">IF(E10=0,0,SUM(L10*100/E10))</f>
        <v>0.27173913043478259</v>
      </c>
      <c r="V10" s="108">
        <f t="shared" ref="V10:V36" si="12">IF(D10=0,0,SUM(N10*100/D10))</f>
        <v>5.6603773584905657</v>
      </c>
      <c r="W10" s="108">
        <f t="shared" ref="W10:W36" si="13">IF(E10=0,0,SUM(P10*100/E10))</f>
        <v>8.1521739130434785</v>
      </c>
      <c r="X10" s="125"/>
      <c r="Y10" s="125"/>
      <c r="Z10" s="125"/>
    </row>
    <row r="11" spans="1:26" ht="14.45" customHeight="1" x14ac:dyDescent="0.2">
      <c r="A11" s="86"/>
      <c r="B11" s="12">
        <v>3</v>
      </c>
      <c r="C11" s="97" t="s">
        <v>310</v>
      </c>
      <c r="D11" s="21">
        <v>388</v>
      </c>
      <c r="E11" s="21">
        <v>405</v>
      </c>
      <c r="F11" s="21">
        <v>22</v>
      </c>
      <c r="G11" s="72">
        <f t="shared" si="0"/>
        <v>5.6701030927835054</v>
      </c>
      <c r="H11" s="21">
        <v>25</v>
      </c>
      <c r="I11" s="72">
        <f t="shared" si="1"/>
        <v>6.1728395061728394</v>
      </c>
      <c r="J11" s="21"/>
      <c r="K11" s="72">
        <f t="shared" si="2"/>
        <v>0</v>
      </c>
      <c r="L11" s="21">
        <v>1</v>
      </c>
      <c r="M11" s="72">
        <f t="shared" si="3"/>
        <v>0.24691358024691357</v>
      </c>
      <c r="N11" s="65">
        <f t="shared" si="4"/>
        <v>22</v>
      </c>
      <c r="O11" s="72">
        <f t="shared" si="5"/>
        <v>5.6701030927835054</v>
      </c>
      <c r="P11" s="65">
        <f t="shared" si="6"/>
        <v>26</v>
      </c>
      <c r="Q11" s="72">
        <f t="shared" si="7"/>
        <v>6.4197530864197532</v>
      </c>
      <c r="R11" s="107">
        <f t="shared" si="8"/>
        <v>5.6701030927835054</v>
      </c>
      <c r="S11" s="108">
        <f t="shared" si="9"/>
        <v>6.1728395061728394</v>
      </c>
      <c r="T11" s="108">
        <f t="shared" si="10"/>
        <v>0</v>
      </c>
      <c r="U11" s="108">
        <f t="shared" si="11"/>
        <v>0.24691358024691357</v>
      </c>
      <c r="V11" s="108">
        <f t="shared" si="12"/>
        <v>5.6701030927835054</v>
      </c>
      <c r="W11" s="108">
        <f t="shared" si="13"/>
        <v>6.4197530864197532</v>
      </c>
      <c r="X11" s="125"/>
      <c r="Y11" s="125"/>
      <c r="Z11" s="125"/>
    </row>
    <row r="12" spans="1:26" ht="14.45" customHeight="1" x14ac:dyDescent="0.2">
      <c r="A12" s="86"/>
      <c r="B12" s="12">
        <v>4</v>
      </c>
      <c r="C12" s="97" t="s">
        <v>311</v>
      </c>
      <c r="D12" s="21">
        <v>1445</v>
      </c>
      <c r="E12" s="21">
        <v>1430</v>
      </c>
      <c r="F12" s="21">
        <v>87</v>
      </c>
      <c r="G12" s="72">
        <f t="shared" si="0"/>
        <v>6.0207612456747404</v>
      </c>
      <c r="H12" s="21">
        <v>48</v>
      </c>
      <c r="I12" s="72">
        <f t="shared" si="1"/>
        <v>3.3566433566433567</v>
      </c>
      <c r="J12" s="21">
        <v>2</v>
      </c>
      <c r="K12" s="72">
        <f t="shared" si="2"/>
        <v>0.13840830449826988</v>
      </c>
      <c r="L12" s="21">
        <v>1</v>
      </c>
      <c r="M12" s="72">
        <f t="shared" si="3"/>
        <v>6.9930069930069935E-2</v>
      </c>
      <c r="N12" s="65">
        <f t="shared" si="4"/>
        <v>89</v>
      </c>
      <c r="O12" s="72">
        <f t="shared" si="5"/>
        <v>6.1591695501730106</v>
      </c>
      <c r="P12" s="65">
        <f t="shared" si="6"/>
        <v>49</v>
      </c>
      <c r="Q12" s="72">
        <f t="shared" si="7"/>
        <v>3.4265734265734267</v>
      </c>
      <c r="R12" s="107">
        <f t="shared" si="8"/>
        <v>6.0207612456747404</v>
      </c>
      <c r="S12" s="108">
        <f t="shared" si="9"/>
        <v>3.3566433566433567</v>
      </c>
      <c r="T12" s="108">
        <f t="shared" si="10"/>
        <v>0.13840830449826991</v>
      </c>
      <c r="U12" s="108">
        <f t="shared" si="11"/>
        <v>6.9930069930069935E-2</v>
      </c>
      <c r="V12" s="108">
        <f t="shared" si="12"/>
        <v>6.1591695501730106</v>
      </c>
      <c r="W12" s="108">
        <f t="shared" si="13"/>
        <v>3.4265734265734267</v>
      </c>
      <c r="X12" s="125"/>
      <c r="Y12" s="125"/>
      <c r="Z12" s="125"/>
    </row>
    <row r="13" spans="1:26" ht="14.45" customHeight="1" x14ac:dyDescent="0.2">
      <c r="A13" s="86"/>
      <c r="B13" s="12">
        <v>5</v>
      </c>
      <c r="C13" s="97" t="s">
        <v>312</v>
      </c>
      <c r="D13" s="21">
        <v>843</v>
      </c>
      <c r="E13" s="21">
        <v>638</v>
      </c>
      <c r="F13" s="21">
        <v>35</v>
      </c>
      <c r="G13" s="72">
        <f t="shared" si="0"/>
        <v>4.1518386714116247</v>
      </c>
      <c r="H13" s="21">
        <v>28</v>
      </c>
      <c r="I13" s="72">
        <f t="shared" si="1"/>
        <v>4.3887147335423196</v>
      </c>
      <c r="J13" s="21">
        <v>1</v>
      </c>
      <c r="K13" s="72">
        <f t="shared" si="2"/>
        <v>0.11862396204033215</v>
      </c>
      <c r="L13" s="21">
        <v>2</v>
      </c>
      <c r="M13" s="72">
        <f t="shared" si="3"/>
        <v>0.31347962382445138</v>
      </c>
      <c r="N13" s="65">
        <f t="shared" si="4"/>
        <v>36</v>
      </c>
      <c r="O13" s="72">
        <f t="shared" si="5"/>
        <v>4.2704626334519578</v>
      </c>
      <c r="P13" s="65">
        <f t="shared" si="6"/>
        <v>30</v>
      </c>
      <c r="Q13" s="72">
        <f t="shared" si="7"/>
        <v>4.7021943573667713</v>
      </c>
      <c r="R13" s="107">
        <f t="shared" si="8"/>
        <v>4.1518386714116255</v>
      </c>
      <c r="S13" s="108">
        <f t="shared" si="9"/>
        <v>4.3887147335423196</v>
      </c>
      <c r="T13" s="108">
        <f t="shared" si="10"/>
        <v>0.11862396204033215</v>
      </c>
      <c r="U13" s="108">
        <f t="shared" si="11"/>
        <v>0.31347962382445144</v>
      </c>
      <c r="V13" s="108">
        <f t="shared" si="12"/>
        <v>4.2704626334519569</v>
      </c>
      <c r="W13" s="108">
        <f t="shared" si="13"/>
        <v>4.7021943573667713</v>
      </c>
      <c r="X13" s="125"/>
      <c r="Y13" s="125"/>
      <c r="Z13" s="125"/>
    </row>
    <row r="14" spans="1:26" ht="14.45" customHeight="1" x14ac:dyDescent="0.2">
      <c r="A14" s="86"/>
      <c r="B14" s="12">
        <v>6</v>
      </c>
      <c r="C14" s="97" t="s">
        <v>313</v>
      </c>
      <c r="D14" s="21">
        <v>560</v>
      </c>
      <c r="E14" s="21">
        <v>408</v>
      </c>
      <c r="F14" s="21">
        <v>46</v>
      </c>
      <c r="G14" s="72">
        <f t="shared" si="0"/>
        <v>8.2142857142857135</v>
      </c>
      <c r="H14" s="21">
        <v>19</v>
      </c>
      <c r="I14" s="72">
        <f t="shared" si="1"/>
        <v>4.6568627450980395</v>
      </c>
      <c r="J14" s="21">
        <v>1</v>
      </c>
      <c r="K14" s="72">
        <f t="shared" si="2"/>
        <v>0.17857142857142858</v>
      </c>
      <c r="L14" s="21"/>
      <c r="M14" s="72">
        <f t="shared" si="3"/>
        <v>0</v>
      </c>
      <c r="N14" s="65">
        <f t="shared" si="4"/>
        <v>47</v>
      </c>
      <c r="O14" s="72">
        <f t="shared" si="5"/>
        <v>8.3928571428571423</v>
      </c>
      <c r="P14" s="65">
        <f t="shared" si="6"/>
        <v>19</v>
      </c>
      <c r="Q14" s="72">
        <f t="shared" si="7"/>
        <v>4.6568627450980395</v>
      </c>
      <c r="R14" s="107">
        <f t="shared" si="8"/>
        <v>8.2142857142857135</v>
      </c>
      <c r="S14" s="108">
        <f t="shared" si="9"/>
        <v>4.6568627450980395</v>
      </c>
      <c r="T14" s="108">
        <f t="shared" si="10"/>
        <v>0.17857142857142858</v>
      </c>
      <c r="U14" s="108">
        <f t="shared" si="11"/>
        <v>0</v>
      </c>
      <c r="V14" s="108">
        <f t="shared" si="12"/>
        <v>8.3928571428571423</v>
      </c>
      <c r="W14" s="108">
        <f t="shared" si="13"/>
        <v>4.6568627450980395</v>
      </c>
    </row>
    <row r="15" spans="1:26" ht="14.45" customHeight="1" x14ac:dyDescent="0.2">
      <c r="A15" s="86"/>
      <c r="B15" s="12">
        <v>7</v>
      </c>
      <c r="C15" s="97" t="s">
        <v>314</v>
      </c>
      <c r="D15" s="21">
        <v>417</v>
      </c>
      <c r="E15" s="21">
        <v>297</v>
      </c>
      <c r="F15" s="21">
        <v>36</v>
      </c>
      <c r="G15" s="72">
        <f t="shared" si="0"/>
        <v>8.6330935251798557</v>
      </c>
      <c r="H15" s="21">
        <v>18</v>
      </c>
      <c r="I15" s="72">
        <f t="shared" si="1"/>
        <v>6.0606060606060606</v>
      </c>
      <c r="J15" s="21"/>
      <c r="K15" s="72">
        <f t="shared" si="2"/>
        <v>0</v>
      </c>
      <c r="L15" s="21">
        <v>1</v>
      </c>
      <c r="M15" s="72">
        <f t="shared" si="3"/>
        <v>0.33670033670033667</v>
      </c>
      <c r="N15" s="65">
        <f t="shared" si="4"/>
        <v>36</v>
      </c>
      <c r="O15" s="72">
        <f t="shared" si="5"/>
        <v>8.6330935251798557</v>
      </c>
      <c r="P15" s="65">
        <f t="shared" si="6"/>
        <v>19</v>
      </c>
      <c r="Q15" s="72">
        <f t="shared" si="7"/>
        <v>6.3973063973063971</v>
      </c>
      <c r="R15" s="107">
        <f t="shared" si="8"/>
        <v>8.6330935251798557</v>
      </c>
      <c r="S15" s="108">
        <f t="shared" si="9"/>
        <v>6.0606060606060606</v>
      </c>
      <c r="T15" s="108">
        <f t="shared" si="10"/>
        <v>0</v>
      </c>
      <c r="U15" s="108">
        <f t="shared" si="11"/>
        <v>0.33670033670033672</v>
      </c>
      <c r="V15" s="108">
        <f t="shared" si="12"/>
        <v>8.6330935251798557</v>
      </c>
      <c r="W15" s="108">
        <f t="shared" si="13"/>
        <v>6.3973063973063971</v>
      </c>
      <c r="X15" s="125"/>
      <c r="Y15" s="125"/>
      <c r="Z15" s="125"/>
    </row>
    <row r="16" spans="1:26" ht="14.45" customHeight="1" x14ac:dyDescent="0.2">
      <c r="A16" s="86"/>
      <c r="B16" s="12">
        <v>8</v>
      </c>
      <c r="C16" s="97" t="s">
        <v>315</v>
      </c>
      <c r="D16" s="21">
        <v>625</v>
      </c>
      <c r="E16" s="21">
        <v>458</v>
      </c>
      <c r="F16" s="21">
        <v>44</v>
      </c>
      <c r="G16" s="72">
        <f t="shared" si="0"/>
        <v>7.04</v>
      </c>
      <c r="H16" s="21">
        <v>20</v>
      </c>
      <c r="I16" s="72">
        <f t="shared" si="1"/>
        <v>4.3668122270742353</v>
      </c>
      <c r="J16" s="21">
        <v>1</v>
      </c>
      <c r="K16" s="72">
        <f t="shared" si="2"/>
        <v>0.16</v>
      </c>
      <c r="L16" s="21">
        <v>1</v>
      </c>
      <c r="M16" s="72">
        <f t="shared" si="3"/>
        <v>0.21834061135371177</v>
      </c>
      <c r="N16" s="65">
        <f t="shared" si="4"/>
        <v>45</v>
      </c>
      <c r="O16" s="72">
        <f t="shared" si="5"/>
        <v>7.1999999999999993</v>
      </c>
      <c r="P16" s="65">
        <f t="shared" si="6"/>
        <v>21</v>
      </c>
      <c r="Q16" s="72">
        <f t="shared" si="7"/>
        <v>4.5851528384279483</v>
      </c>
      <c r="R16" s="107">
        <f t="shared" si="8"/>
        <v>7.04</v>
      </c>
      <c r="S16" s="108">
        <f t="shared" si="9"/>
        <v>4.3668122270742362</v>
      </c>
      <c r="T16" s="108">
        <f t="shared" si="10"/>
        <v>0.16</v>
      </c>
      <c r="U16" s="108">
        <f t="shared" si="11"/>
        <v>0.2183406113537118</v>
      </c>
      <c r="V16" s="108">
        <f t="shared" si="12"/>
        <v>7.2</v>
      </c>
      <c r="W16" s="108">
        <f t="shared" si="13"/>
        <v>4.5851528384279474</v>
      </c>
      <c r="X16" s="125"/>
      <c r="Y16" s="125"/>
      <c r="Z16" s="125"/>
    </row>
    <row r="17" spans="1:26" ht="14.45" customHeight="1" x14ac:dyDescent="0.2">
      <c r="A17" s="86"/>
      <c r="B17" s="12">
        <v>9</v>
      </c>
      <c r="C17" s="97" t="s">
        <v>316</v>
      </c>
      <c r="D17" s="21">
        <v>338</v>
      </c>
      <c r="E17" s="21">
        <v>283</v>
      </c>
      <c r="F17" s="21">
        <v>30</v>
      </c>
      <c r="G17" s="72">
        <f t="shared" si="0"/>
        <v>8.8757396449704142</v>
      </c>
      <c r="H17" s="21">
        <v>19</v>
      </c>
      <c r="I17" s="72">
        <f t="shared" si="1"/>
        <v>6.7137809187279158</v>
      </c>
      <c r="J17" s="21">
        <v>3</v>
      </c>
      <c r="K17" s="72">
        <f t="shared" si="2"/>
        <v>0.8875739644970414</v>
      </c>
      <c r="L17" s="21">
        <v>1</v>
      </c>
      <c r="M17" s="72">
        <f t="shared" si="3"/>
        <v>0.35335689045936397</v>
      </c>
      <c r="N17" s="65">
        <f t="shared" si="4"/>
        <v>33</v>
      </c>
      <c r="O17" s="72">
        <f t="shared" si="5"/>
        <v>9.7633136094674562</v>
      </c>
      <c r="P17" s="65">
        <f t="shared" si="6"/>
        <v>20</v>
      </c>
      <c r="Q17" s="72">
        <f t="shared" si="7"/>
        <v>7.0671378091872796</v>
      </c>
      <c r="R17" s="107">
        <f t="shared" si="8"/>
        <v>8.8757396449704142</v>
      </c>
      <c r="S17" s="108">
        <f t="shared" si="9"/>
        <v>6.7137809187279149</v>
      </c>
      <c r="T17" s="108">
        <f t="shared" si="10"/>
        <v>0.8875739644970414</v>
      </c>
      <c r="U17" s="108">
        <f t="shared" si="11"/>
        <v>0.35335689045936397</v>
      </c>
      <c r="V17" s="108">
        <f t="shared" si="12"/>
        <v>9.7633136094674562</v>
      </c>
      <c r="W17" s="108">
        <f t="shared" si="13"/>
        <v>7.0671378091872787</v>
      </c>
      <c r="X17" s="125"/>
      <c r="Y17" s="125"/>
      <c r="Z17" s="125"/>
    </row>
    <row r="18" spans="1:26" ht="14.45" customHeight="1" x14ac:dyDescent="0.2">
      <c r="A18" s="86"/>
      <c r="B18" s="12">
        <v>10</v>
      </c>
      <c r="C18" s="97" t="s">
        <v>317</v>
      </c>
      <c r="D18" s="21">
        <v>999</v>
      </c>
      <c r="E18" s="21">
        <v>736</v>
      </c>
      <c r="F18" s="21">
        <v>43</v>
      </c>
      <c r="G18" s="72">
        <f t="shared" si="0"/>
        <v>4.3043043043043046</v>
      </c>
      <c r="H18" s="21">
        <v>41</v>
      </c>
      <c r="I18" s="72">
        <f t="shared" si="1"/>
        <v>5.570652173913043</v>
      </c>
      <c r="J18" s="21"/>
      <c r="K18" s="72">
        <f t="shared" si="2"/>
        <v>0</v>
      </c>
      <c r="L18" s="21">
        <v>1</v>
      </c>
      <c r="M18" s="72">
        <f t="shared" si="3"/>
        <v>0.1358695652173913</v>
      </c>
      <c r="N18" s="65">
        <f t="shared" si="4"/>
        <v>43</v>
      </c>
      <c r="O18" s="72">
        <f t="shared" si="5"/>
        <v>4.3043043043043046</v>
      </c>
      <c r="P18" s="65">
        <f t="shared" si="6"/>
        <v>42</v>
      </c>
      <c r="Q18" s="72">
        <f t="shared" si="7"/>
        <v>5.7065217391304346</v>
      </c>
      <c r="R18" s="107">
        <f t="shared" si="8"/>
        <v>4.3043043043043046</v>
      </c>
      <c r="S18" s="108">
        <f t="shared" si="9"/>
        <v>5.5706521739130439</v>
      </c>
      <c r="T18" s="108">
        <f t="shared" si="10"/>
        <v>0</v>
      </c>
      <c r="U18" s="108">
        <f t="shared" si="11"/>
        <v>0.1358695652173913</v>
      </c>
      <c r="V18" s="108">
        <f t="shared" si="12"/>
        <v>4.3043043043043046</v>
      </c>
      <c r="W18" s="108">
        <f t="shared" si="13"/>
        <v>5.7065217391304346</v>
      </c>
      <c r="X18" s="125"/>
      <c r="Y18" s="125"/>
      <c r="Z18" s="125"/>
    </row>
    <row r="19" spans="1:26" ht="14.45" customHeight="1" x14ac:dyDescent="0.2">
      <c r="A19" s="86"/>
      <c r="B19" s="12">
        <v>11</v>
      </c>
      <c r="C19" s="97" t="s">
        <v>318</v>
      </c>
      <c r="D19" s="21">
        <v>434</v>
      </c>
      <c r="E19" s="21">
        <v>334</v>
      </c>
      <c r="F19" s="21">
        <v>23</v>
      </c>
      <c r="G19" s="72">
        <f t="shared" si="0"/>
        <v>5.2995391705069128</v>
      </c>
      <c r="H19" s="21">
        <v>6</v>
      </c>
      <c r="I19" s="72">
        <f t="shared" si="1"/>
        <v>1.7964071856287425</v>
      </c>
      <c r="J19" s="21"/>
      <c r="K19" s="72">
        <f t="shared" si="2"/>
        <v>0</v>
      </c>
      <c r="L19" s="21">
        <v>1</v>
      </c>
      <c r="M19" s="72">
        <f t="shared" si="3"/>
        <v>0.29940119760479045</v>
      </c>
      <c r="N19" s="65">
        <f t="shared" si="4"/>
        <v>23</v>
      </c>
      <c r="O19" s="72">
        <f t="shared" si="5"/>
        <v>5.2995391705069128</v>
      </c>
      <c r="P19" s="65">
        <f t="shared" si="6"/>
        <v>7</v>
      </c>
      <c r="Q19" s="72">
        <f t="shared" si="7"/>
        <v>2.0958083832335328</v>
      </c>
      <c r="R19" s="107">
        <f t="shared" si="8"/>
        <v>5.2995391705069128</v>
      </c>
      <c r="S19" s="108">
        <f t="shared" si="9"/>
        <v>1.7964071856287425</v>
      </c>
      <c r="T19" s="108">
        <f t="shared" si="10"/>
        <v>0</v>
      </c>
      <c r="U19" s="108">
        <f t="shared" si="11"/>
        <v>0.29940119760479039</v>
      </c>
      <c r="V19" s="108">
        <f t="shared" si="12"/>
        <v>5.2995391705069128</v>
      </c>
      <c r="W19" s="108">
        <f t="shared" si="13"/>
        <v>2.0958083832335328</v>
      </c>
      <c r="X19" s="125"/>
      <c r="Y19" s="125"/>
      <c r="Z19" s="125"/>
    </row>
    <row r="20" spans="1:26" ht="14.45" customHeight="1" x14ac:dyDescent="0.2">
      <c r="A20" s="86"/>
      <c r="B20" s="12">
        <v>12</v>
      </c>
      <c r="C20" s="97" t="s">
        <v>319</v>
      </c>
      <c r="D20" s="21">
        <v>351</v>
      </c>
      <c r="E20" s="21">
        <v>251</v>
      </c>
      <c r="F20" s="21">
        <v>26</v>
      </c>
      <c r="G20" s="72">
        <f t="shared" si="0"/>
        <v>7.4074074074074066</v>
      </c>
      <c r="H20" s="21">
        <v>20</v>
      </c>
      <c r="I20" s="72">
        <f t="shared" si="1"/>
        <v>7.9681274900398407</v>
      </c>
      <c r="J20" s="21"/>
      <c r="K20" s="72">
        <f t="shared" si="2"/>
        <v>0</v>
      </c>
      <c r="L20" s="21"/>
      <c r="M20" s="72">
        <f t="shared" si="3"/>
        <v>0</v>
      </c>
      <c r="N20" s="65">
        <f t="shared" si="4"/>
        <v>26</v>
      </c>
      <c r="O20" s="72">
        <f t="shared" si="5"/>
        <v>7.4074074074074066</v>
      </c>
      <c r="P20" s="65">
        <f t="shared" si="6"/>
        <v>20</v>
      </c>
      <c r="Q20" s="72">
        <f t="shared" si="7"/>
        <v>7.9681274900398407</v>
      </c>
      <c r="R20" s="107">
        <f t="shared" si="8"/>
        <v>7.4074074074074074</v>
      </c>
      <c r="S20" s="108">
        <f t="shared" si="9"/>
        <v>7.9681274900398407</v>
      </c>
      <c r="T20" s="108">
        <f t="shared" si="10"/>
        <v>0</v>
      </c>
      <c r="U20" s="108">
        <f t="shared" si="11"/>
        <v>0</v>
      </c>
      <c r="V20" s="108">
        <f t="shared" si="12"/>
        <v>7.4074074074074074</v>
      </c>
      <c r="W20" s="108">
        <f t="shared" si="13"/>
        <v>7.9681274900398407</v>
      </c>
      <c r="X20" s="125"/>
      <c r="Y20" s="125"/>
      <c r="Z20" s="125"/>
    </row>
    <row r="21" spans="1:26" ht="14.45" customHeight="1" x14ac:dyDescent="0.2">
      <c r="A21" s="86"/>
      <c r="B21" s="12">
        <v>13</v>
      </c>
      <c r="C21" s="97" t="s">
        <v>320</v>
      </c>
      <c r="D21" s="21">
        <v>1119</v>
      </c>
      <c r="E21" s="21">
        <v>868</v>
      </c>
      <c r="F21" s="21">
        <v>83</v>
      </c>
      <c r="G21" s="72">
        <f t="shared" si="0"/>
        <v>7.4173369079535298</v>
      </c>
      <c r="H21" s="21">
        <v>50</v>
      </c>
      <c r="I21" s="72">
        <f t="shared" si="1"/>
        <v>5.7603686635944698</v>
      </c>
      <c r="J21" s="21"/>
      <c r="K21" s="72">
        <f t="shared" si="2"/>
        <v>0</v>
      </c>
      <c r="L21" s="21">
        <v>2</v>
      </c>
      <c r="M21" s="72">
        <f t="shared" si="3"/>
        <v>0.2304147465437788</v>
      </c>
      <c r="N21" s="65">
        <f t="shared" si="4"/>
        <v>83</v>
      </c>
      <c r="O21" s="72">
        <f t="shared" si="5"/>
        <v>7.4173369079535298</v>
      </c>
      <c r="P21" s="65">
        <f t="shared" si="6"/>
        <v>52</v>
      </c>
      <c r="Q21" s="72">
        <f t="shared" si="7"/>
        <v>5.9907834101382482</v>
      </c>
      <c r="R21" s="107">
        <f t="shared" si="8"/>
        <v>7.4173369079535298</v>
      </c>
      <c r="S21" s="108">
        <f t="shared" si="9"/>
        <v>5.7603686635944698</v>
      </c>
      <c r="T21" s="108">
        <f t="shared" si="10"/>
        <v>0</v>
      </c>
      <c r="U21" s="108">
        <f t="shared" si="11"/>
        <v>0.2304147465437788</v>
      </c>
      <c r="V21" s="108">
        <f t="shared" si="12"/>
        <v>7.4173369079535298</v>
      </c>
      <c r="W21" s="108">
        <f t="shared" si="13"/>
        <v>5.9907834101382491</v>
      </c>
      <c r="X21" s="125"/>
      <c r="Y21" s="125"/>
      <c r="Z21" s="125"/>
    </row>
    <row r="22" spans="1:26" ht="14.45" customHeight="1" x14ac:dyDescent="0.2">
      <c r="A22" s="86"/>
      <c r="B22" s="12">
        <v>14</v>
      </c>
      <c r="C22" s="97" t="s">
        <v>321</v>
      </c>
      <c r="D22" s="21">
        <v>414</v>
      </c>
      <c r="E22" s="21">
        <v>328</v>
      </c>
      <c r="F22" s="21">
        <v>25</v>
      </c>
      <c r="G22" s="72">
        <f t="shared" si="0"/>
        <v>6.0386473429951693</v>
      </c>
      <c r="H22" s="21">
        <v>21</v>
      </c>
      <c r="I22" s="72">
        <f t="shared" si="1"/>
        <v>6.4024390243902438</v>
      </c>
      <c r="J22" s="21"/>
      <c r="K22" s="72">
        <f t="shared" si="2"/>
        <v>0</v>
      </c>
      <c r="L22" s="21">
        <v>1</v>
      </c>
      <c r="M22" s="72">
        <f t="shared" si="3"/>
        <v>0.3048780487804878</v>
      </c>
      <c r="N22" s="65">
        <f t="shared" si="4"/>
        <v>25</v>
      </c>
      <c r="O22" s="72">
        <f t="shared" si="5"/>
        <v>6.0386473429951693</v>
      </c>
      <c r="P22" s="65">
        <f t="shared" si="6"/>
        <v>22</v>
      </c>
      <c r="Q22" s="72">
        <f t="shared" si="7"/>
        <v>6.7073170731707323</v>
      </c>
      <c r="R22" s="107">
        <f t="shared" si="8"/>
        <v>6.0386473429951693</v>
      </c>
      <c r="S22" s="108">
        <f t="shared" si="9"/>
        <v>6.4024390243902438</v>
      </c>
      <c r="T22" s="108">
        <f t="shared" si="10"/>
        <v>0</v>
      </c>
      <c r="U22" s="108">
        <f t="shared" si="11"/>
        <v>0.3048780487804878</v>
      </c>
      <c r="V22" s="108">
        <f t="shared" si="12"/>
        <v>6.0386473429951693</v>
      </c>
      <c r="W22" s="108">
        <f t="shared" si="13"/>
        <v>6.7073170731707314</v>
      </c>
      <c r="X22" s="125"/>
      <c r="Y22" s="125"/>
      <c r="Z22" s="125"/>
    </row>
    <row r="23" spans="1:26" ht="14.45" customHeight="1" x14ac:dyDescent="0.2">
      <c r="A23" s="86"/>
      <c r="B23" s="12">
        <v>15</v>
      </c>
      <c r="C23" s="97" t="s">
        <v>322</v>
      </c>
      <c r="D23" s="21">
        <v>1153</v>
      </c>
      <c r="E23" s="21">
        <v>811</v>
      </c>
      <c r="F23" s="21">
        <v>78</v>
      </c>
      <c r="G23" s="72">
        <f t="shared" si="0"/>
        <v>6.7649609713790113</v>
      </c>
      <c r="H23" s="21">
        <v>64</v>
      </c>
      <c r="I23" s="72">
        <f t="shared" si="1"/>
        <v>7.8914919852034524</v>
      </c>
      <c r="J23" s="21">
        <v>3</v>
      </c>
      <c r="K23" s="72">
        <f t="shared" si="2"/>
        <v>0.26019080659150046</v>
      </c>
      <c r="L23" s="21">
        <v>2</v>
      </c>
      <c r="M23" s="72">
        <f t="shared" si="3"/>
        <v>0.24660912453760789</v>
      </c>
      <c r="N23" s="65">
        <f t="shared" si="4"/>
        <v>81</v>
      </c>
      <c r="O23" s="72">
        <f t="shared" si="5"/>
        <v>7.0251517779705122</v>
      </c>
      <c r="P23" s="65">
        <f t="shared" si="6"/>
        <v>66</v>
      </c>
      <c r="Q23" s="72">
        <f t="shared" si="7"/>
        <v>8.1381011097410614</v>
      </c>
      <c r="R23" s="107">
        <f t="shared" si="8"/>
        <v>6.7649609713790113</v>
      </c>
      <c r="S23" s="108">
        <f t="shared" si="9"/>
        <v>7.8914919852034524</v>
      </c>
      <c r="T23" s="108">
        <f t="shared" si="10"/>
        <v>0.26019080659150046</v>
      </c>
      <c r="U23" s="108">
        <f t="shared" si="11"/>
        <v>0.24660912453760789</v>
      </c>
      <c r="V23" s="108">
        <f t="shared" si="12"/>
        <v>7.0251517779705113</v>
      </c>
      <c r="W23" s="108">
        <f t="shared" si="13"/>
        <v>8.1381011097410596</v>
      </c>
      <c r="X23" s="125"/>
      <c r="Y23" s="125"/>
      <c r="Z23" s="125"/>
    </row>
    <row r="24" spans="1:26" ht="14.45" customHeight="1" x14ac:dyDescent="0.2">
      <c r="A24" s="86"/>
      <c r="B24" s="12">
        <v>16</v>
      </c>
      <c r="C24" s="97" t="s">
        <v>323</v>
      </c>
      <c r="D24" s="21">
        <v>641</v>
      </c>
      <c r="E24" s="21">
        <v>428</v>
      </c>
      <c r="F24" s="21">
        <v>43</v>
      </c>
      <c r="G24" s="72">
        <f t="shared" si="0"/>
        <v>6.7082683307332287</v>
      </c>
      <c r="H24" s="21">
        <v>19</v>
      </c>
      <c r="I24" s="72">
        <f t="shared" si="1"/>
        <v>4.4392523364485976</v>
      </c>
      <c r="J24" s="21">
        <v>1</v>
      </c>
      <c r="K24" s="72">
        <f t="shared" si="2"/>
        <v>0.15600624024960999</v>
      </c>
      <c r="L24" s="21">
        <v>1</v>
      </c>
      <c r="M24" s="72">
        <f t="shared" si="3"/>
        <v>0.23364485981308408</v>
      </c>
      <c r="N24" s="65">
        <f t="shared" si="4"/>
        <v>44</v>
      </c>
      <c r="O24" s="72">
        <f t="shared" si="5"/>
        <v>6.8642745709828397</v>
      </c>
      <c r="P24" s="65">
        <f t="shared" si="6"/>
        <v>20</v>
      </c>
      <c r="Q24" s="72">
        <f t="shared" si="7"/>
        <v>4.6728971962616823</v>
      </c>
      <c r="R24" s="107">
        <f t="shared" si="8"/>
        <v>6.7082683307332296</v>
      </c>
      <c r="S24" s="108">
        <f t="shared" si="9"/>
        <v>4.4392523364485985</v>
      </c>
      <c r="T24" s="108">
        <f t="shared" si="10"/>
        <v>0.15600624024960999</v>
      </c>
      <c r="U24" s="108">
        <f t="shared" si="11"/>
        <v>0.23364485981308411</v>
      </c>
      <c r="V24" s="108">
        <f t="shared" si="12"/>
        <v>6.8642745709828397</v>
      </c>
      <c r="W24" s="108">
        <f t="shared" si="13"/>
        <v>4.6728971962616823</v>
      </c>
      <c r="X24" s="125"/>
      <c r="Y24" s="125"/>
      <c r="Z24" s="125"/>
    </row>
    <row r="25" spans="1:26" ht="14.45" customHeight="1" x14ac:dyDescent="0.2">
      <c r="A25" s="86"/>
      <c r="B25" s="12">
        <v>17</v>
      </c>
      <c r="C25" s="97" t="s">
        <v>324</v>
      </c>
      <c r="D25" s="21">
        <v>444</v>
      </c>
      <c r="E25" s="21">
        <v>328</v>
      </c>
      <c r="F25" s="21">
        <v>35</v>
      </c>
      <c r="G25" s="72">
        <f t="shared" si="0"/>
        <v>7.8828828828828827</v>
      </c>
      <c r="H25" s="21">
        <v>17</v>
      </c>
      <c r="I25" s="72">
        <f t="shared" si="1"/>
        <v>5.1829268292682924</v>
      </c>
      <c r="J25" s="21"/>
      <c r="K25" s="72">
        <f t="shared" si="2"/>
        <v>0</v>
      </c>
      <c r="L25" s="21"/>
      <c r="M25" s="72">
        <f t="shared" si="3"/>
        <v>0</v>
      </c>
      <c r="N25" s="65">
        <f t="shared" si="4"/>
        <v>35</v>
      </c>
      <c r="O25" s="72">
        <f t="shared" si="5"/>
        <v>7.8828828828828827</v>
      </c>
      <c r="P25" s="65">
        <f t="shared" si="6"/>
        <v>17</v>
      </c>
      <c r="Q25" s="72">
        <f t="shared" si="7"/>
        <v>5.1829268292682924</v>
      </c>
      <c r="R25" s="107">
        <f t="shared" si="8"/>
        <v>7.8828828828828827</v>
      </c>
      <c r="S25" s="108">
        <f t="shared" si="9"/>
        <v>5.1829268292682924</v>
      </c>
      <c r="T25" s="108">
        <f t="shared" si="10"/>
        <v>0</v>
      </c>
      <c r="U25" s="108">
        <f t="shared" si="11"/>
        <v>0</v>
      </c>
      <c r="V25" s="108">
        <f t="shared" si="12"/>
        <v>7.8828828828828827</v>
      </c>
      <c r="W25" s="108">
        <f t="shared" si="13"/>
        <v>5.1829268292682924</v>
      </c>
      <c r="X25" s="125"/>
      <c r="Y25" s="125"/>
      <c r="Z25" s="125"/>
    </row>
    <row r="26" spans="1:26" ht="14.45" customHeight="1" x14ac:dyDescent="0.2">
      <c r="A26" s="86"/>
      <c r="B26" s="12">
        <v>18</v>
      </c>
      <c r="C26" s="97" t="s">
        <v>325</v>
      </c>
      <c r="D26" s="21">
        <v>431</v>
      </c>
      <c r="E26" s="21">
        <v>293</v>
      </c>
      <c r="F26" s="21">
        <v>27</v>
      </c>
      <c r="G26" s="72">
        <f t="shared" si="0"/>
        <v>6.2645011600928076</v>
      </c>
      <c r="H26" s="21">
        <v>9</v>
      </c>
      <c r="I26" s="72">
        <f t="shared" si="1"/>
        <v>3.0716723549488054</v>
      </c>
      <c r="J26" s="21">
        <v>1</v>
      </c>
      <c r="K26" s="72">
        <f t="shared" si="2"/>
        <v>0.23201856148491878</v>
      </c>
      <c r="L26" s="21">
        <v>1</v>
      </c>
      <c r="M26" s="72">
        <f t="shared" si="3"/>
        <v>0.34129692832764508</v>
      </c>
      <c r="N26" s="65">
        <f t="shared" si="4"/>
        <v>28</v>
      </c>
      <c r="O26" s="72">
        <f t="shared" si="5"/>
        <v>6.4965197215777257</v>
      </c>
      <c r="P26" s="65">
        <f t="shared" si="6"/>
        <v>10</v>
      </c>
      <c r="Q26" s="72">
        <f t="shared" si="7"/>
        <v>3.4129692832764507</v>
      </c>
      <c r="R26" s="107">
        <f t="shared" si="8"/>
        <v>6.2645011600928076</v>
      </c>
      <c r="S26" s="108">
        <f t="shared" si="9"/>
        <v>3.0716723549488054</v>
      </c>
      <c r="T26" s="108">
        <f t="shared" si="10"/>
        <v>0.23201856148491878</v>
      </c>
      <c r="U26" s="108">
        <f t="shared" si="11"/>
        <v>0.34129692832764508</v>
      </c>
      <c r="V26" s="108">
        <f t="shared" si="12"/>
        <v>6.4965197215777266</v>
      </c>
      <c r="W26" s="108">
        <f t="shared" si="13"/>
        <v>3.4129692832764507</v>
      </c>
      <c r="X26" s="125"/>
      <c r="Y26" s="125"/>
      <c r="Z26" s="125"/>
    </row>
    <row r="27" spans="1:26" ht="14.45" customHeight="1" x14ac:dyDescent="0.2">
      <c r="A27" s="86"/>
      <c r="B27" s="12">
        <v>19</v>
      </c>
      <c r="C27" s="97" t="s">
        <v>326</v>
      </c>
      <c r="D27" s="21">
        <v>349</v>
      </c>
      <c r="E27" s="21">
        <v>254</v>
      </c>
      <c r="F27" s="21">
        <v>19</v>
      </c>
      <c r="G27" s="72">
        <f t="shared" si="0"/>
        <v>5.444126074498568</v>
      </c>
      <c r="H27" s="21">
        <v>11</v>
      </c>
      <c r="I27" s="72">
        <f t="shared" si="1"/>
        <v>4.3307086614173231</v>
      </c>
      <c r="J27" s="21">
        <v>1</v>
      </c>
      <c r="K27" s="72">
        <f t="shared" si="2"/>
        <v>0.28653295128939826</v>
      </c>
      <c r="L27" s="21"/>
      <c r="M27" s="72">
        <f t="shared" si="3"/>
        <v>0</v>
      </c>
      <c r="N27" s="65">
        <f t="shared" si="4"/>
        <v>20</v>
      </c>
      <c r="O27" s="72">
        <f t="shared" si="5"/>
        <v>5.7306590257879657</v>
      </c>
      <c r="P27" s="65">
        <f t="shared" si="6"/>
        <v>11</v>
      </c>
      <c r="Q27" s="72">
        <f t="shared" si="7"/>
        <v>4.3307086614173231</v>
      </c>
      <c r="R27" s="107">
        <f t="shared" si="8"/>
        <v>5.4441260744985671</v>
      </c>
      <c r="S27" s="108">
        <f t="shared" si="9"/>
        <v>4.3307086614173231</v>
      </c>
      <c r="T27" s="108">
        <f t="shared" si="10"/>
        <v>0.28653295128939826</v>
      </c>
      <c r="U27" s="108">
        <f t="shared" si="11"/>
        <v>0</v>
      </c>
      <c r="V27" s="108">
        <f t="shared" si="12"/>
        <v>5.7306590257879657</v>
      </c>
      <c r="W27" s="108">
        <f t="shared" si="13"/>
        <v>4.3307086614173231</v>
      </c>
      <c r="X27" s="125"/>
      <c r="Y27" s="125"/>
      <c r="Z27" s="125"/>
    </row>
    <row r="28" spans="1:26" ht="14.45" customHeight="1" x14ac:dyDescent="0.2">
      <c r="A28" s="86"/>
      <c r="B28" s="12">
        <v>20</v>
      </c>
      <c r="C28" s="97" t="s">
        <v>327</v>
      </c>
      <c r="D28" s="21">
        <v>1153</v>
      </c>
      <c r="E28" s="21">
        <v>890</v>
      </c>
      <c r="F28" s="21">
        <v>69</v>
      </c>
      <c r="G28" s="72">
        <f t="shared" si="0"/>
        <v>5.9843885516045106</v>
      </c>
      <c r="H28" s="21">
        <v>52</v>
      </c>
      <c r="I28" s="72">
        <f t="shared" si="1"/>
        <v>5.8426966292134832</v>
      </c>
      <c r="J28" s="21"/>
      <c r="K28" s="72">
        <f t="shared" si="2"/>
        <v>0</v>
      </c>
      <c r="L28" s="21">
        <v>1</v>
      </c>
      <c r="M28" s="72">
        <f t="shared" si="3"/>
        <v>0.11235955056179776</v>
      </c>
      <c r="N28" s="65">
        <f t="shared" si="4"/>
        <v>69</v>
      </c>
      <c r="O28" s="72">
        <f t="shared" si="5"/>
        <v>5.9843885516045106</v>
      </c>
      <c r="P28" s="65">
        <f t="shared" si="6"/>
        <v>53</v>
      </c>
      <c r="Q28" s="72">
        <f t="shared" si="7"/>
        <v>5.9550561797752808</v>
      </c>
      <c r="R28" s="107">
        <f t="shared" si="8"/>
        <v>5.9843885516045097</v>
      </c>
      <c r="S28" s="108">
        <f t="shared" si="9"/>
        <v>5.8426966292134832</v>
      </c>
      <c r="T28" s="108">
        <f t="shared" si="10"/>
        <v>0</v>
      </c>
      <c r="U28" s="108">
        <f t="shared" si="11"/>
        <v>0.11235955056179775</v>
      </c>
      <c r="V28" s="108">
        <f t="shared" si="12"/>
        <v>5.9843885516045097</v>
      </c>
      <c r="W28" s="108">
        <f t="shared" si="13"/>
        <v>5.9550561797752808</v>
      </c>
      <c r="X28" s="125"/>
      <c r="Y28" s="125"/>
      <c r="Z28" s="125"/>
    </row>
    <row r="29" spans="1:26" ht="14.45" customHeight="1" x14ac:dyDescent="0.2">
      <c r="A29" s="86"/>
      <c r="B29" s="12">
        <v>21</v>
      </c>
      <c r="C29" s="97" t="s">
        <v>328</v>
      </c>
      <c r="D29" s="21">
        <v>502</v>
      </c>
      <c r="E29" s="21">
        <v>321</v>
      </c>
      <c r="F29" s="21">
        <v>18</v>
      </c>
      <c r="G29" s="72">
        <f t="shared" si="0"/>
        <v>3.5856573705179287</v>
      </c>
      <c r="H29" s="21">
        <v>10</v>
      </c>
      <c r="I29" s="72">
        <f t="shared" si="1"/>
        <v>3.1152647975077881</v>
      </c>
      <c r="J29" s="21"/>
      <c r="K29" s="72">
        <f t="shared" si="2"/>
        <v>0</v>
      </c>
      <c r="L29" s="21"/>
      <c r="M29" s="72">
        <f t="shared" si="3"/>
        <v>0</v>
      </c>
      <c r="N29" s="65">
        <f t="shared" si="4"/>
        <v>18</v>
      </c>
      <c r="O29" s="72">
        <f t="shared" si="5"/>
        <v>3.5856573705179287</v>
      </c>
      <c r="P29" s="65">
        <f t="shared" si="6"/>
        <v>10</v>
      </c>
      <c r="Q29" s="72">
        <f t="shared" si="7"/>
        <v>3.1152647975077881</v>
      </c>
      <c r="R29" s="107">
        <f t="shared" si="8"/>
        <v>3.5856573705179282</v>
      </c>
      <c r="S29" s="108">
        <f t="shared" si="9"/>
        <v>3.1152647975077881</v>
      </c>
      <c r="T29" s="108">
        <f t="shared" si="10"/>
        <v>0</v>
      </c>
      <c r="U29" s="108">
        <f t="shared" si="11"/>
        <v>0</v>
      </c>
      <c r="V29" s="108">
        <f t="shared" si="12"/>
        <v>3.5856573705179282</v>
      </c>
      <c r="W29" s="108">
        <f t="shared" si="13"/>
        <v>3.1152647975077881</v>
      </c>
      <c r="X29" s="125"/>
      <c r="Y29" s="125"/>
      <c r="Z29" s="125"/>
    </row>
    <row r="30" spans="1:26" ht="14.45" customHeight="1" x14ac:dyDescent="0.2">
      <c r="A30" s="86"/>
      <c r="B30" s="12">
        <v>22</v>
      </c>
      <c r="C30" s="97" t="s">
        <v>329</v>
      </c>
      <c r="D30" s="21">
        <v>524</v>
      </c>
      <c r="E30" s="21">
        <v>329</v>
      </c>
      <c r="F30" s="21">
        <v>28</v>
      </c>
      <c r="G30" s="72">
        <f t="shared" si="0"/>
        <v>5.343511450381679</v>
      </c>
      <c r="H30" s="21">
        <v>23</v>
      </c>
      <c r="I30" s="72">
        <f t="shared" si="1"/>
        <v>6.9908814589665651</v>
      </c>
      <c r="J30" s="21"/>
      <c r="K30" s="72">
        <f t="shared" si="2"/>
        <v>0</v>
      </c>
      <c r="L30" s="21"/>
      <c r="M30" s="72">
        <f t="shared" si="3"/>
        <v>0</v>
      </c>
      <c r="N30" s="65">
        <f t="shared" si="4"/>
        <v>28</v>
      </c>
      <c r="O30" s="72">
        <f t="shared" si="5"/>
        <v>5.343511450381679</v>
      </c>
      <c r="P30" s="65">
        <f t="shared" si="6"/>
        <v>23</v>
      </c>
      <c r="Q30" s="72">
        <f t="shared" si="7"/>
        <v>6.9908814589665651</v>
      </c>
      <c r="R30" s="107">
        <f t="shared" si="8"/>
        <v>5.343511450381679</v>
      </c>
      <c r="S30" s="108">
        <f t="shared" si="9"/>
        <v>6.9908814589665651</v>
      </c>
      <c r="T30" s="108">
        <f t="shared" si="10"/>
        <v>0</v>
      </c>
      <c r="U30" s="108">
        <f t="shared" si="11"/>
        <v>0</v>
      </c>
      <c r="V30" s="108">
        <f t="shared" si="12"/>
        <v>5.343511450381679</v>
      </c>
      <c r="W30" s="108">
        <f t="shared" si="13"/>
        <v>6.9908814589665651</v>
      </c>
      <c r="X30" s="125"/>
      <c r="Y30" s="125"/>
      <c r="Z30" s="125"/>
    </row>
    <row r="31" spans="1:26" ht="14.45" customHeight="1" x14ac:dyDescent="0.2">
      <c r="A31" s="86"/>
      <c r="B31" s="12">
        <v>23</v>
      </c>
      <c r="C31" s="97" t="s">
        <v>330</v>
      </c>
      <c r="D31" s="21">
        <v>583</v>
      </c>
      <c r="E31" s="21">
        <v>337</v>
      </c>
      <c r="F31" s="21">
        <v>33</v>
      </c>
      <c r="G31" s="72">
        <f t="shared" si="0"/>
        <v>5.6603773584905666</v>
      </c>
      <c r="H31" s="21">
        <v>11</v>
      </c>
      <c r="I31" s="72">
        <f t="shared" si="1"/>
        <v>3.2640949554896146</v>
      </c>
      <c r="J31" s="21">
        <v>1</v>
      </c>
      <c r="K31" s="72">
        <f t="shared" si="2"/>
        <v>0.17152658662092624</v>
      </c>
      <c r="L31" s="21">
        <v>1</v>
      </c>
      <c r="M31" s="72">
        <f t="shared" si="3"/>
        <v>0.29673590504451042</v>
      </c>
      <c r="N31" s="65">
        <f t="shared" si="4"/>
        <v>34</v>
      </c>
      <c r="O31" s="72">
        <f t="shared" si="5"/>
        <v>5.8319039451114927</v>
      </c>
      <c r="P31" s="65">
        <f t="shared" si="6"/>
        <v>12</v>
      </c>
      <c r="Q31" s="72">
        <f t="shared" si="7"/>
        <v>3.5608308605341246</v>
      </c>
      <c r="R31" s="107">
        <f t="shared" si="8"/>
        <v>5.6603773584905657</v>
      </c>
      <c r="S31" s="108">
        <f t="shared" si="9"/>
        <v>3.2640949554896141</v>
      </c>
      <c r="T31" s="108">
        <f t="shared" si="10"/>
        <v>0.17152658662092624</v>
      </c>
      <c r="U31" s="108">
        <f t="shared" si="11"/>
        <v>0.29673590504451036</v>
      </c>
      <c r="V31" s="108">
        <f t="shared" si="12"/>
        <v>5.8319039451114927</v>
      </c>
      <c r="W31" s="108">
        <f t="shared" si="13"/>
        <v>3.5608308605341246</v>
      </c>
      <c r="X31" s="125"/>
      <c r="Y31" s="125"/>
      <c r="Z31" s="125"/>
    </row>
    <row r="32" spans="1:26" ht="14.45" customHeight="1" x14ac:dyDescent="0.2">
      <c r="A32" s="86"/>
      <c r="B32" s="12">
        <v>24</v>
      </c>
      <c r="C32" s="97" t="s">
        <v>331</v>
      </c>
      <c r="D32" s="21">
        <v>230</v>
      </c>
      <c r="E32" s="21">
        <v>178</v>
      </c>
      <c r="F32" s="21">
        <v>7</v>
      </c>
      <c r="G32" s="72">
        <f t="shared" si="0"/>
        <v>3.0434782608695654</v>
      </c>
      <c r="H32" s="21">
        <v>5</v>
      </c>
      <c r="I32" s="72">
        <f t="shared" si="1"/>
        <v>2.8089887640449436</v>
      </c>
      <c r="J32" s="21">
        <v>1</v>
      </c>
      <c r="K32" s="72">
        <f t="shared" si="2"/>
        <v>0.43478260869565216</v>
      </c>
      <c r="L32" s="21"/>
      <c r="M32" s="72">
        <f t="shared" si="3"/>
        <v>0</v>
      </c>
      <c r="N32" s="65">
        <f t="shared" si="4"/>
        <v>8</v>
      </c>
      <c r="O32" s="72">
        <f t="shared" si="5"/>
        <v>3.4782608695652173</v>
      </c>
      <c r="P32" s="65">
        <f t="shared" si="6"/>
        <v>5</v>
      </c>
      <c r="Q32" s="72">
        <f t="shared" si="7"/>
        <v>2.8089887640449436</v>
      </c>
      <c r="R32" s="107">
        <f t="shared" si="8"/>
        <v>3.0434782608695654</v>
      </c>
      <c r="S32" s="108">
        <f t="shared" si="9"/>
        <v>2.808988764044944</v>
      </c>
      <c r="T32" s="108">
        <f t="shared" si="10"/>
        <v>0.43478260869565216</v>
      </c>
      <c r="U32" s="108">
        <f t="shared" si="11"/>
        <v>0</v>
      </c>
      <c r="V32" s="108">
        <f t="shared" si="12"/>
        <v>3.4782608695652173</v>
      </c>
      <c r="W32" s="108">
        <f t="shared" si="13"/>
        <v>2.808988764044944</v>
      </c>
      <c r="X32" s="125"/>
      <c r="Y32" s="125"/>
      <c r="Z32" s="125"/>
    </row>
    <row r="33" spans="1:26" ht="14.45" customHeight="1" x14ac:dyDescent="0.2">
      <c r="A33" s="86"/>
      <c r="B33" s="12">
        <v>25</v>
      </c>
      <c r="C33" s="97" t="s">
        <v>332</v>
      </c>
      <c r="D33" s="21">
        <v>376</v>
      </c>
      <c r="E33" s="21">
        <v>270</v>
      </c>
      <c r="F33" s="21">
        <v>27</v>
      </c>
      <c r="G33" s="72">
        <f t="shared" si="0"/>
        <v>7.1808510638297882</v>
      </c>
      <c r="H33" s="21">
        <v>14</v>
      </c>
      <c r="I33" s="72">
        <f t="shared" si="1"/>
        <v>5.1851851851851851</v>
      </c>
      <c r="J33" s="21">
        <v>1</v>
      </c>
      <c r="K33" s="72">
        <f t="shared" si="2"/>
        <v>0.26595744680851063</v>
      </c>
      <c r="L33" s="21">
        <v>1</v>
      </c>
      <c r="M33" s="72">
        <f t="shared" si="3"/>
        <v>0.37037037037037041</v>
      </c>
      <c r="N33" s="65">
        <f t="shared" si="4"/>
        <v>28</v>
      </c>
      <c r="O33" s="72">
        <f t="shared" si="5"/>
        <v>7.4468085106382977</v>
      </c>
      <c r="P33" s="65">
        <f t="shared" si="6"/>
        <v>15</v>
      </c>
      <c r="Q33" s="72">
        <f t="shared" si="7"/>
        <v>5.5555555555555554</v>
      </c>
      <c r="R33" s="107">
        <f t="shared" si="8"/>
        <v>7.1808510638297873</v>
      </c>
      <c r="S33" s="108">
        <f t="shared" si="9"/>
        <v>5.1851851851851851</v>
      </c>
      <c r="T33" s="108">
        <f t="shared" si="10"/>
        <v>0.26595744680851063</v>
      </c>
      <c r="U33" s="108">
        <f t="shared" si="11"/>
        <v>0.37037037037037035</v>
      </c>
      <c r="V33" s="108">
        <f t="shared" si="12"/>
        <v>7.4468085106382977</v>
      </c>
      <c r="W33" s="108">
        <f t="shared" si="13"/>
        <v>5.5555555555555554</v>
      </c>
      <c r="X33" s="125"/>
      <c r="Y33" s="125"/>
      <c r="Z33" s="125"/>
    </row>
    <row r="34" spans="1:26" ht="14.45" customHeight="1" x14ac:dyDescent="0.2">
      <c r="A34" s="86"/>
      <c r="B34" s="12">
        <v>26</v>
      </c>
      <c r="C34" s="97" t="s">
        <v>123</v>
      </c>
      <c r="D34" s="21">
        <v>2080</v>
      </c>
      <c r="E34" s="21">
        <v>1744</v>
      </c>
      <c r="F34" s="21">
        <v>106</v>
      </c>
      <c r="G34" s="72">
        <f t="shared" si="0"/>
        <v>5.0961538461538458</v>
      </c>
      <c r="H34" s="21">
        <v>80</v>
      </c>
      <c r="I34" s="72">
        <f t="shared" si="1"/>
        <v>4.5871559633027523</v>
      </c>
      <c r="J34" s="21">
        <v>1</v>
      </c>
      <c r="K34" s="72">
        <f t="shared" si="2"/>
        <v>4.807692307692308E-2</v>
      </c>
      <c r="L34" s="21">
        <v>2</v>
      </c>
      <c r="M34" s="72">
        <f t="shared" si="3"/>
        <v>0.11467889908256881</v>
      </c>
      <c r="N34" s="65">
        <f t="shared" si="4"/>
        <v>107</v>
      </c>
      <c r="O34" s="72">
        <f t="shared" si="5"/>
        <v>5.1442307692307692</v>
      </c>
      <c r="P34" s="65">
        <f t="shared" si="6"/>
        <v>82</v>
      </c>
      <c r="Q34" s="72">
        <f t="shared" si="7"/>
        <v>4.7018348623853212</v>
      </c>
      <c r="R34" s="107">
        <f t="shared" si="8"/>
        <v>5.0961538461538458</v>
      </c>
      <c r="S34" s="108">
        <f t="shared" si="9"/>
        <v>4.5871559633027523</v>
      </c>
      <c r="T34" s="108">
        <f t="shared" si="10"/>
        <v>4.807692307692308E-2</v>
      </c>
      <c r="U34" s="108">
        <f t="shared" si="11"/>
        <v>0.11467889908256881</v>
      </c>
      <c r="V34" s="108">
        <f t="shared" si="12"/>
        <v>5.1442307692307692</v>
      </c>
      <c r="W34" s="108">
        <f t="shared" si="13"/>
        <v>4.7018348623853212</v>
      </c>
    </row>
    <row r="35" spans="1:26" ht="14.45" customHeight="1" x14ac:dyDescent="0.2">
      <c r="A35" s="86"/>
      <c r="B35" s="12">
        <v>27</v>
      </c>
      <c r="C35" s="97" t="s">
        <v>124</v>
      </c>
      <c r="D35" s="21"/>
      <c r="E35" s="21"/>
      <c r="F35" s="21"/>
      <c r="G35" s="72"/>
      <c r="H35" s="21"/>
      <c r="I35" s="72"/>
      <c r="J35" s="21"/>
      <c r="K35" s="72"/>
      <c r="L35" s="21"/>
      <c r="M35" s="72"/>
      <c r="N35" s="65"/>
      <c r="O35" s="72"/>
      <c r="P35" s="65"/>
      <c r="Q35" s="72"/>
      <c r="R35" s="107"/>
      <c r="S35" s="108">
        <f t="shared" si="9"/>
        <v>0</v>
      </c>
      <c r="T35" s="108">
        <f t="shared" si="10"/>
        <v>0</v>
      </c>
      <c r="U35" s="108">
        <f t="shared" si="11"/>
        <v>0</v>
      </c>
      <c r="V35" s="108">
        <f t="shared" si="12"/>
        <v>0</v>
      </c>
      <c r="W35" s="108">
        <f t="shared" si="13"/>
        <v>0</v>
      </c>
      <c r="X35" s="125"/>
      <c r="Y35" s="125"/>
      <c r="Z35" s="125"/>
    </row>
    <row r="36" spans="1:26" ht="14.45" customHeight="1" x14ac:dyDescent="0.2">
      <c r="A36" s="86"/>
      <c r="B36" s="62"/>
      <c r="C36" s="98" t="s">
        <v>52</v>
      </c>
      <c r="D36" s="99">
        <f>SUM(D9:D35)</f>
        <v>16982</v>
      </c>
      <c r="E36" s="99">
        <f>SUM(E9:E35)</f>
        <v>12987</v>
      </c>
      <c r="F36" s="99">
        <f>SUM(F9:F35)</f>
        <v>1023</v>
      </c>
      <c r="G36" s="78">
        <f>IF(D36=0,0,F36/D36*100)</f>
        <v>6.0240254386998</v>
      </c>
      <c r="H36" s="99">
        <f>SUM(H9:H35)</f>
        <v>659</v>
      </c>
      <c r="I36" s="78">
        <f>IF(E36=0,"0",H36/E36*100)</f>
        <v>5.0743050743050748</v>
      </c>
      <c r="J36" s="99">
        <f>SUM(J9:J35)</f>
        <v>18</v>
      </c>
      <c r="K36" s="78">
        <f>IF(D36=0,0,J36/D36*100)</f>
        <v>0.1059945824991167</v>
      </c>
      <c r="L36" s="99">
        <f>SUM(L9:L35)</f>
        <v>22</v>
      </c>
      <c r="M36" s="78">
        <f>IF(E36=0,"0",L36/E36*100)</f>
        <v>0.16940016940016941</v>
      </c>
      <c r="N36" s="99">
        <f>SUM(N9:N35)</f>
        <v>1041</v>
      </c>
      <c r="O36" s="78">
        <f>IF(D36=0,0,N36/D36*100)</f>
        <v>6.1300200211989164</v>
      </c>
      <c r="P36" s="99">
        <f>SUM(P9:P35)</f>
        <v>681</v>
      </c>
      <c r="Q36" s="78">
        <f>IF(E36=0,"0",P36/E36*100)</f>
        <v>5.2437052437052429</v>
      </c>
      <c r="R36" s="107">
        <f>IF(D36=0,0,SUM(F36*100/D36))</f>
        <v>6.0240254386998</v>
      </c>
      <c r="S36" s="108">
        <f t="shared" si="9"/>
        <v>5.0743050743050739</v>
      </c>
      <c r="T36" s="108">
        <f t="shared" si="10"/>
        <v>0.10599458249911671</v>
      </c>
      <c r="U36" s="108">
        <f t="shared" si="11"/>
        <v>0.16940016940016939</v>
      </c>
      <c r="V36" s="108">
        <f t="shared" si="12"/>
        <v>6.1300200211989164</v>
      </c>
      <c r="W36" s="108">
        <f t="shared" si="13"/>
        <v>5.2437052437052438</v>
      </c>
    </row>
    <row r="37" spans="1:26" ht="12.95" customHeight="1" x14ac:dyDescent="0.2">
      <c r="B37" s="2"/>
      <c r="C37" s="2"/>
      <c r="D37" s="2"/>
      <c r="E37" s="2"/>
      <c r="F37" s="116">
        <v>1983</v>
      </c>
      <c r="G37" s="2"/>
      <c r="H37" s="2"/>
      <c r="I37" s="2"/>
      <c r="J37" s="116">
        <v>386</v>
      </c>
      <c r="K37" s="2"/>
      <c r="L37" s="2"/>
      <c r="M37" s="2"/>
      <c r="N37" s="2"/>
      <c r="O37" s="2"/>
      <c r="P37" s="2"/>
      <c r="Q37" s="2"/>
    </row>
    <row r="38" spans="1:26" ht="12.95" customHeight="1" x14ac:dyDescent="0.2">
      <c r="C38" s="25" t="s">
        <v>375</v>
      </c>
    </row>
    <row r="39" spans="1:26" ht="12.95" customHeight="1" x14ac:dyDescent="0.2">
      <c r="D39" s="349"/>
      <c r="E39" s="350"/>
      <c r="F39" s="350"/>
      <c r="G39" s="350"/>
      <c r="H39" s="350"/>
    </row>
  </sheetData>
  <mergeCells count="18">
    <mergeCell ref="D39:H39"/>
    <mergeCell ref="J5:M5"/>
    <mergeCell ref="N5:Q5"/>
    <mergeCell ref="E6:E7"/>
    <mergeCell ref="F6:G6"/>
    <mergeCell ref="H6:I6"/>
    <mergeCell ref="J6:K6"/>
    <mergeCell ref="L6:M6"/>
    <mergeCell ref="N6:O6"/>
    <mergeCell ref="P6:Q6"/>
    <mergeCell ref="A2:Q2"/>
    <mergeCell ref="A3:Q3"/>
    <mergeCell ref="A4:Q4"/>
    <mergeCell ref="C5:C7"/>
    <mergeCell ref="D5:E5"/>
    <mergeCell ref="F5:I5"/>
    <mergeCell ref="B5:B7"/>
    <mergeCell ref="D6:D7"/>
  </mergeCells>
  <pageMargins left="0.70866141732283472" right="0.51181102362204722" top="0.74803149606299213" bottom="0.35433070866141736" header="0.31496062992125984" footer="0.31496062992125984"/>
  <pageSetup paperSize="9" scale="90" orientation="landscape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zoomScaleNormal="100" workbookViewId="0">
      <selection activeCell="M15" sqref="M15"/>
    </sheetView>
  </sheetViews>
  <sheetFormatPr defaultRowHeight="12.75" x14ac:dyDescent="0.2"/>
  <cols>
    <col min="1" max="1" width="3.140625" customWidth="1"/>
    <col min="2" max="2" width="4.140625" customWidth="1"/>
    <col min="3" max="3" width="24.7109375" customWidth="1"/>
    <col min="4" max="4" width="3.42578125" customWidth="1"/>
    <col min="5" max="5" width="10" customWidth="1"/>
    <col min="6" max="6" width="26.42578125" customWidth="1"/>
    <col min="7" max="9" width="9.42578125" customWidth="1"/>
    <col min="10" max="10" width="6.140625" customWidth="1"/>
  </cols>
  <sheetData>
    <row r="1" spans="1:10" ht="12.2" customHeight="1" x14ac:dyDescent="0.2">
      <c r="I1" s="25" t="s">
        <v>62</v>
      </c>
    </row>
    <row r="2" spans="1:10" ht="18.75" x14ac:dyDescent="0.3">
      <c r="A2" s="262" t="s">
        <v>27</v>
      </c>
      <c r="B2" s="262"/>
      <c r="C2" s="262"/>
      <c r="D2" s="262"/>
      <c r="E2" s="262"/>
      <c r="F2" s="262"/>
      <c r="G2" s="262"/>
      <c r="H2" s="262"/>
      <c r="I2" s="262"/>
      <c r="J2" s="26"/>
    </row>
    <row r="3" spans="1:10" ht="3" customHeight="1" x14ac:dyDescent="0.25">
      <c r="A3" s="10"/>
      <c r="B3" s="10"/>
      <c r="C3" s="10"/>
      <c r="D3" s="16"/>
      <c r="E3" s="10"/>
      <c r="F3" s="10"/>
      <c r="G3" s="20"/>
      <c r="H3" s="10"/>
      <c r="I3" s="10"/>
      <c r="J3" s="27"/>
    </row>
    <row r="4" spans="1:10" ht="17.45" customHeight="1" x14ac:dyDescent="0.2">
      <c r="A4" s="263" t="s">
        <v>28</v>
      </c>
      <c r="B4" s="222" t="s">
        <v>30</v>
      </c>
      <c r="C4" s="222"/>
      <c r="D4" s="222"/>
      <c r="E4" s="222"/>
      <c r="F4" s="222"/>
      <c r="G4" s="253">
        <v>2018</v>
      </c>
      <c r="H4" s="264">
        <v>2019</v>
      </c>
      <c r="I4" s="253" t="s">
        <v>63</v>
      </c>
      <c r="J4" s="6"/>
    </row>
    <row r="5" spans="1:10" ht="10.5" customHeight="1" x14ac:dyDescent="0.2">
      <c r="A5" s="263"/>
      <c r="B5" s="222"/>
      <c r="C5" s="222"/>
      <c r="D5" s="222"/>
      <c r="E5" s="222"/>
      <c r="F5" s="222"/>
      <c r="G5" s="254"/>
      <c r="H5" s="265"/>
      <c r="I5" s="254"/>
      <c r="J5" s="6"/>
    </row>
    <row r="6" spans="1:10" ht="14.45" customHeight="1" x14ac:dyDescent="0.2">
      <c r="A6" s="12" t="s">
        <v>29</v>
      </c>
      <c r="B6" s="241" t="s">
        <v>31</v>
      </c>
      <c r="C6" s="241"/>
      <c r="D6" s="241"/>
      <c r="E6" s="241"/>
      <c r="F6" s="241"/>
      <c r="G6" s="12">
        <v>1</v>
      </c>
      <c r="H6" s="12">
        <v>2</v>
      </c>
      <c r="I6" s="12">
        <v>3</v>
      </c>
      <c r="J6" s="6"/>
    </row>
    <row r="7" spans="1:10" ht="21.95" customHeight="1" x14ac:dyDescent="0.2">
      <c r="A7" s="259">
        <v>1</v>
      </c>
      <c r="B7" s="223" t="s">
        <v>32</v>
      </c>
      <c r="C7" s="223"/>
      <c r="D7" s="223"/>
      <c r="E7" s="223"/>
      <c r="F7" s="223"/>
      <c r="G7" s="24">
        <f>G8+G10+G18+G24+G26</f>
        <v>3343284</v>
      </c>
      <c r="H7" s="24">
        <f>H8+H10+H18+H24+H26</f>
        <v>3460500</v>
      </c>
      <c r="I7" s="29">
        <f t="shared" ref="I7:I52" si="0">H7/G7*100-100</f>
        <v>3.5060138474625688</v>
      </c>
      <c r="J7" s="28">
        <f t="shared" ref="J7:J17" si="1">SUM(H7-G7)</f>
        <v>117216</v>
      </c>
    </row>
    <row r="8" spans="1:10" ht="19.7" customHeight="1" x14ac:dyDescent="0.2">
      <c r="A8" s="260"/>
      <c r="B8" s="245"/>
      <c r="C8" s="256" t="s">
        <v>37</v>
      </c>
      <c r="D8" s="241" t="s">
        <v>51</v>
      </c>
      <c r="E8" s="241"/>
      <c r="F8" s="12" t="s">
        <v>60</v>
      </c>
      <c r="G8" s="21">
        <v>1221894</v>
      </c>
      <c r="H8" s="21">
        <v>1292012</v>
      </c>
      <c r="I8" s="29">
        <f t="shared" si="0"/>
        <v>5.7384683123085978</v>
      </c>
      <c r="J8" s="28">
        <f t="shared" si="1"/>
        <v>70118</v>
      </c>
    </row>
    <row r="9" spans="1:10" ht="19.7" customHeight="1" x14ac:dyDescent="0.2">
      <c r="A9" s="260"/>
      <c r="B9" s="246"/>
      <c r="C9" s="258"/>
      <c r="D9" s="241"/>
      <c r="E9" s="241"/>
      <c r="F9" s="12" t="s">
        <v>54</v>
      </c>
      <c r="G9" s="21">
        <v>131494</v>
      </c>
      <c r="H9" s="21">
        <v>125604</v>
      </c>
      <c r="I9" s="29">
        <f t="shared" si="0"/>
        <v>-4.4792918308059626</v>
      </c>
      <c r="J9" s="28">
        <f t="shared" si="1"/>
        <v>-5890</v>
      </c>
    </row>
    <row r="10" spans="1:10" ht="21.2" customHeight="1" x14ac:dyDescent="0.2">
      <c r="A10" s="260"/>
      <c r="B10" s="246"/>
      <c r="C10" s="248" t="s">
        <v>38</v>
      </c>
      <c r="D10" s="241" t="s">
        <v>52</v>
      </c>
      <c r="E10" s="241"/>
      <c r="F10" s="241"/>
      <c r="G10" s="21">
        <f>G12+G14+G16</f>
        <v>240677</v>
      </c>
      <c r="H10" s="21">
        <f>H12+H14+H16</f>
        <v>273385</v>
      </c>
      <c r="I10" s="29">
        <f t="shared" si="0"/>
        <v>13.589998213373093</v>
      </c>
      <c r="J10" s="28">
        <f t="shared" si="1"/>
        <v>32708</v>
      </c>
    </row>
    <row r="11" spans="1:10" ht="15.95" customHeight="1" x14ac:dyDescent="0.2">
      <c r="A11" s="260"/>
      <c r="B11" s="246"/>
      <c r="C11" s="248"/>
      <c r="D11" s="255" t="s">
        <v>53</v>
      </c>
      <c r="E11" s="241" t="s">
        <v>54</v>
      </c>
      <c r="F11" s="241"/>
      <c r="G11" s="21">
        <f>G13+G15+G17</f>
        <v>148214</v>
      </c>
      <c r="H11" s="21">
        <f>H13+H15+H17</f>
        <v>174825</v>
      </c>
      <c r="I11" s="29">
        <f t="shared" si="0"/>
        <v>17.954444249531079</v>
      </c>
      <c r="J11" s="28">
        <f t="shared" si="1"/>
        <v>26611</v>
      </c>
    </row>
    <row r="12" spans="1:10" ht="16.7" customHeight="1" x14ac:dyDescent="0.2">
      <c r="A12" s="260"/>
      <c r="B12" s="246"/>
      <c r="C12" s="248"/>
      <c r="D12" s="255"/>
      <c r="E12" s="241" t="s">
        <v>51</v>
      </c>
      <c r="F12" s="12" t="s">
        <v>60</v>
      </c>
      <c r="G12" s="21">
        <v>53614</v>
      </c>
      <c r="H12" s="21">
        <v>57374</v>
      </c>
      <c r="I12" s="29">
        <f t="shared" si="0"/>
        <v>7.0130935949565441</v>
      </c>
      <c r="J12" s="28">
        <f t="shared" si="1"/>
        <v>3760</v>
      </c>
    </row>
    <row r="13" spans="1:10" ht="18.2" customHeight="1" x14ac:dyDescent="0.2">
      <c r="A13" s="260"/>
      <c r="B13" s="246"/>
      <c r="C13" s="248"/>
      <c r="D13" s="255"/>
      <c r="E13" s="241"/>
      <c r="F13" s="12" t="s">
        <v>54</v>
      </c>
      <c r="G13" s="21">
        <v>30113</v>
      </c>
      <c r="H13" s="21">
        <v>36275</v>
      </c>
      <c r="I13" s="29">
        <f t="shared" si="0"/>
        <v>20.462922990070737</v>
      </c>
      <c r="J13" s="28">
        <f t="shared" si="1"/>
        <v>6162</v>
      </c>
    </row>
    <row r="14" spans="1:10" ht="16.7" customHeight="1" x14ac:dyDescent="0.2">
      <c r="A14" s="260"/>
      <c r="B14" s="246"/>
      <c r="C14" s="248"/>
      <c r="D14" s="255"/>
      <c r="E14" s="241" t="s">
        <v>55</v>
      </c>
      <c r="F14" s="12" t="s">
        <v>60</v>
      </c>
      <c r="G14" s="21">
        <v>187000</v>
      </c>
      <c r="H14" s="21">
        <v>215621</v>
      </c>
      <c r="I14" s="29">
        <f t="shared" si="0"/>
        <v>15.30534759358288</v>
      </c>
      <c r="J14" s="28">
        <f t="shared" si="1"/>
        <v>28621</v>
      </c>
    </row>
    <row r="15" spans="1:10" ht="17.45" customHeight="1" x14ac:dyDescent="0.2">
      <c r="A15" s="260"/>
      <c r="B15" s="246"/>
      <c r="C15" s="248"/>
      <c r="D15" s="255"/>
      <c r="E15" s="241"/>
      <c r="F15" s="12" t="s">
        <v>54</v>
      </c>
      <c r="G15" s="21">
        <v>118093</v>
      </c>
      <c r="H15" s="21">
        <v>138301</v>
      </c>
      <c r="I15" s="29">
        <f t="shared" si="0"/>
        <v>17.111937202035676</v>
      </c>
      <c r="J15" s="28">
        <f t="shared" si="1"/>
        <v>20208</v>
      </c>
    </row>
    <row r="16" spans="1:10" ht="15.95" customHeight="1" x14ac:dyDescent="0.2">
      <c r="A16" s="260"/>
      <c r="B16" s="246"/>
      <c r="C16" s="248"/>
      <c r="D16" s="255"/>
      <c r="E16" s="241" t="s">
        <v>56</v>
      </c>
      <c r="F16" s="12" t="s">
        <v>60</v>
      </c>
      <c r="G16" s="21">
        <v>63</v>
      </c>
      <c r="H16" s="21">
        <v>390</v>
      </c>
      <c r="I16" s="29">
        <f t="shared" si="0"/>
        <v>519.04761904761904</v>
      </c>
      <c r="J16" s="28">
        <f t="shared" si="1"/>
        <v>327</v>
      </c>
    </row>
    <row r="17" spans="1:10" ht="16.7" customHeight="1" x14ac:dyDescent="0.2">
      <c r="A17" s="260"/>
      <c r="B17" s="246"/>
      <c r="C17" s="248"/>
      <c r="D17" s="255"/>
      <c r="E17" s="241"/>
      <c r="F17" s="12" t="s">
        <v>54</v>
      </c>
      <c r="G17" s="21">
        <v>8</v>
      </c>
      <c r="H17" s="21">
        <v>249</v>
      </c>
      <c r="I17" s="29">
        <f t="shared" si="0"/>
        <v>3012.5</v>
      </c>
      <c r="J17" s="28">
        <f t="shared" si="1"/>
        <v>241</v>
      </c>
    </row>
    <row r="18" spans="1:10" ht="16.7" customHeight="1" x14ac:dyDescent="0.2">
      <c r="A18" s="260"/>
      <c r="B18" s="246"/>
      <c r="C18" s="256" t="s">
        <v>39</v>
      </c>
      <c r="D18" s="241" t="s">
        <v>52</v>
      </c>
      <c r="E18" s="241"/>
      <c r="F18" s="241"/>
      <c r="G18" s="21">
        <f>G20+G22</f>
        <v>1020474</v>
      </c>
      <c r="H18" s="21">
        <f>H20+H22</f>
        <v>998607</v>
      </c>
      <c r="I18" s="29">
        <f t="shared" si="0"/>
        <v>-2.1428277447539017</v>
      </c>
      <c r="J18" s="28"/>
    </row>
    <row r="19" spans="1:10" ht="16.7" customHeight="1" x14ac:dyDescent="0.2">
      <c r="A19" s="260"/>
      <c r="B19" s="246"/>
      <c r="C19" s="257"/>
      <c r="D19" s="255" t="s">
        <v>53</v>
      </c>
      <c r="E19" s="241" t="s">
        <v>54</v>
      </c>
      <c r="F19" s="241"/>
      <c r="G19" s="21">
        <f>G21+G23</f>
        <v>794484</v>
      </c>
      <c r="H19" s="21">
        <f>H21+H23</f>
        <v>779562</v>
      </c>
      <c r="I19" s="29">
        <f t="shared" si="0"/>
        <v>-1.8782001903122136</v>
      </c>
      <c r="J19" s="28"/>
    </row>
    <row r="20" spans="1:10" ht="16.7" customHeight="1" x14ac:dyDescent="0.2">
      <c r="A20" s="260"/>
      <c r="B20" s="246"/>
      <c r="C20" s="257"/>
      <c r="D20" s="255"/>
      <c r="E20" s="241" t="s">
        <v>51</v>
      </c>
      <c r="F20" s="12" t="s">
        <v>60</v>
      </c>
      <c r="G20" s="21">
        <v>1020002</v>
      </c>
      <c r="H20" s="21">
        <v>998205</v>
      </c>
      <c r="I20" s="29">
        <f t="shared" si="0"/>
        <v>-2.1369565942027577</v>
      </c>
      <c r="J20" s="28"/>
    </row>
    <row r="21" spans="1:10" ht="16.7" customHeight="1" x14ac:dyDescent="0.2">
      <c r="A21" s="260"/>
      <c r="B21" s="246"/>
      <c r="C21" s="257"/>
      <c r="D21" s="255"/>
      <c r="E21" s="241"/>
      <c r="F21" s="12" t="s">
        <v>54</v>
      </c>
      <c r="G21" s="21">
        <v>794012</v>
      </c>
      <c r="H21" s="21">
        <v>779160</v>
      </c>
      <c r="I21" s="29">
        <f t="shared" si="0"/>
        <v>-1.8705006977224485</v>
      </c>
      <c r="J21" s="28"/>
    </row>
    <row r="22" spans="1:10" ht="16.7" customHeight="1" x14ac:dyDescent="0.2">
      <c r="A22" s="260"/>
      <c r="B22" s="246"/>
      <c r="C22" s="257"/>
      <c r="D22" s="255"/>
      <c r="E22" s="241" t="s">
        <v>57</v>
      </c>
      <c r="F22" s="12" t="s">
        <v>60</v>
      </c>
      <c r="G22" s="22">
        <v>472</v>
      </c>
      <c r="H22" s="21">
        <v>402</v>
      </c>
      <c r="I22" s="29">
        <f t="shared" si="0"/>
        <v>-14.830508474576277</v>
      </c>
      <c r="J22" s="28">
        <f>SUM(H22-G20)</f>
        <v>-1019600</v>
      </c>
    </row>
    <row r="23" spans="1:10" ht="18.95" customHeight="1" x14ac:dyDescent="0.2">
      <c r="A23" s="260"/>
      <c r="B23" s="246"/>
      <c r="C23" s="258"/>
      <c r="D23" s="255"/>
      <c r="E23" s="241"/>
      <c r="F23" s="12" t="s">
        <v>54</v>
      </c>
      <c r="G23" s="22">
        <v>472</v>
      </c>
      <c r="H23" s="21">
        <v>402</v>
      </c>
      <c r="I23" s="29">
        <f t="shared" si="0"/>
        <v>-14.830508474576277</v>
      </c>
      <c r="J23" s="28">
        <f>SUM(H23-G21)</f>
        <v>-793610</v>
      </c>
    </row>
    <row r="24" spans="1:10" ht="24.2" customHeight="1" x14ac:dyDescent="0.2">
      <c r="A24" s="260"/>
      <c r="B24" s="246"/>
      <c r="C24" s="248" t="s">
        <v>40</v>
      </c>
      <c r="D24" s="241" t="s">
        <v>51</v>
      </c>
      <c r="E24" s="241"/>
      <c r="F24" s="12" t="s">
        <v>60</v>
      </c>
      <c r="G24" s="21">
        <v>769491</v>
      </c>
      <c r="H24" s="21">
        <v>791976</v>
      </c>
      <c r="I24" s="29">
        <f t="shared" si="0"/>
        <v>2.9220614666058538</v>
      </c>
      <c r="J24" s="28">
        <f>SUM(H24-G24)</f>
        <v>22485</v>
      </c>
    </row>
    <row r="25" spans="1:10" ht="24.2" customHeight="1" x14ac:dyDescent="0.2">
      <c r="A25" s="260"/>
      <c r="B25" s="246"/>
      <c r="C25" s="248"/>
      <c r="D25" s="241"/>
      <c r="E25" s="241"/>
      <c r="F25" s="12" t="s">
        <v>54</v>
      </c>
      <c r="G25" s="21">
        <v>758271</v>
      </c>
      <c r="H25" s="21">
        <v>782735</v>
      </c>
      <c r="I25" s="29">
        <f t="shared" si="0"/>
        <v>3.2262871717367574</v>
      </c>
      <c r="J25" s="28">
        <f>SUM(H25-G25)</f>
        <v>24464</v>
      </c>
    </row>
    <row r="26" spans="1:10" ht="18.95" customHeight="1" x14ac:dyDescent="0.2">
      <c r="A26" s="260"/>
      <c r="B26" s="246"/>
      <c r="C26" s="256" t="s">
        <v>41</v>
      </c>
      <c r="D26" s="241" t="s">
        <v>52</v>
      </c>
      <c r="E26" s="241"/>
      <c r="F26" s="241"/>
      <c r="G26" s="21">
        <f>G28+G30</f>
        <v>90748</v>
      </c>
      <c r="H26" s="21">
        <f>H28+H30</f>
        <v>104520</v>
      </c>
      <c r="I26" s="29">
        <f t="shared" si="0"/>
        <v>15.176092035086157</v>
      </c>
      <c r="J26" s="28"/>
    </row>
    <row r="27" spans="1:10" ht="18.95" customHeight="1" x14ac:dyDescent="0.2">
      <c r="A27" s="260"/>
      <c r="B27" s="246"/>
      <c r="C27" s="257"/>
      <c r="D27" s="267" t="s">
        <v>53</v>
      </c>
      <c r="E27" s="250" t="s">
        <v>54</v>
      </c>
      <c r="F27" s="252"/>
      <c r="G27" s="21">
        <f>G29+G31</f>
        <v>58873</v>
      </c>
      <c r="H27" s="21">
        <f>H29+H31</f>
        <v>62848</v>
      </c>
      <c r="I27" s="29">
        <f t="shared" si="0"/>
        <v>6.7518217179352291</v>
      </c>
      <c r="J27" s="28"/>
    </row>
    <row r="28" spans="1:10" ht="18.95" customHeight="1" x14ac:dyDescent="0.2">
      <c r="A28" s="260"/>
      <c r="B28" s="246"/>
      <c r="C28" s="257"/>
      <c r="D28" s="268"/>
      <c r="E28" s="224" t="s">
        <v>58</v>
      </c>
      <c r="F28" s="12" t="s">
        <v>60</v>
      </c>
      <c r="G28" s="21">
        <v>90505</v>
      </c>
      <c r="H28" s="21">
        <v>104202</v>
      </c>
      <c r="I28" s="29">
        <f t="shared" si="0"/>
        <v>15.13397049886747</v>
      </c>
      <c r="J28" s="28"/>
    </row>
    <row r="29" spans="1:10" ht="18.95" customHeight="1" x14ac:dyDescent="0.2">
      <c r="A29" s="260"/>
      <c r="B29" s="246"/>
      <c r="C29" s="257"/>
      <c r="D29" s="268"/>
      <c r="E29" s="226"/>
      <c r="F29" s="17" t="s">
        <v>54</v>
      </c>
      <c r="G29" s="21">
        <v>58630</v>
      </c>
      <c r="H29" s="21">
        <v>62530</v>
      </c>
      <c r="I29" s="29">
        <f t="shared" si="0"/>
        <v>6.6518847006651782</v>
      </c>
      <c r="J29" s="28"/>
    </row>
    <row r="30" spans="1:10" ht="17.45" customHeight="1" x14ac:dyDescent="0.2">
      <c r="A30" s="260"/>
      <c r="B30" s="246"/>
      <c r="C30" s="257"/>
      <c r="D30" s="268"/>
      <c r="E30" s="224" t="s">
        <v>59</v>
      </c>
      <c r="F30" s="12" t="s">
        <v>60</v>
      </c>
      <c r="G30" s="21">
        <v>243</v>
      </c>
      <c r="H30" s="21">
        <v>318</v>
      </c>
      <c r="I30" s="29">
        <f t="shared" si="0"/>
        <v>30.864197530864203</v>
      </c>
      <c r="J30" s="28">
        <f>SUM(H30-G30)</f>
        <v>75</v>
      </c>
    </row>
    <row r="31" spans="1:10" ht="17.45" customHeight="1" x14ac:dyDescent="0.2">
      <c r="A31" s="261"/>
      <c r="B31" s="247"/>
      <c r="C31" s="258"/>
      <c r="D31" s="269"/>
      <c r="E31" s="226"/>
      <c r="F31" s="17" t="s">
        <v>54</v>
      </c>
      <c r="G31" s="21">
        <v>243</v>
      </c>
      <c r="H31" s="21">
        <v>318</v>
      </c>
      <c r="I31" s="29">
        <f t="shared" si="0"/>
        <v>30.864197530864203</v>
      </c>
      <c r="J31" s="28">
        <f>SUM(H31-G31)</f>
        <v>75</v>
      </c>
    </row>
    <row r="32" spans="1:10" ht="18.95" customHeight="1" x14ac:dyDescent="0.2">
      <c r="A32" s="222">
        <v>2</v>
      </c>
      <c r="B32" s="223" t="s">
        <v>33</v>
      </c>
      <c r="C32" s="223"/>
      <c r="D32" s="223"/>
      <c r="E32" s="223"/>
      <c r="F32" s="223"/>
      <c r="G32" s="24">
        <f>SUM(G33:G37)</f>
        <v>287402</v>
      </c>
      <c r="H32" s="24">
        <f>SUM(H33:H37)</f>
        <v>283128</v>
      </c>
      <c r="I32" s="29">
        <f t="shared" si="0"/>
        <v>-1.4871156081029397</v>
      </c>
      <c r="J32" s="28">
        <f>SUM(H32-G32)</f>
        <v>-4274</v>
      </c>
    </row>
    <row r="33" spans="1:10" ht="18.2" customHeight="1" x14ac:dyDescent="0.2">
      <c r="A33" s="222"/>
      <c r="B33" s="224" t="s">
        <v>34</v>
      </c>
      <c r="C33" s="227" t="s">
        <v>42</v>
      </c>
      <c r="D33" s="228"/>
      <c r="E33" s="228"/>
      <c r="F33" s="229"/>
      <c r="G33" s="21">
        <v>57889</v>
      </c>
      <c r="H33" s="21">
        <v>51876</v>
      </c>
      <c r="I33" s="29">
        <f t="shared" si="0"/>
        <v>-10.387120178272212</v>
      </c>
      <c r="J33" s="28">
        <f>SUM(H33-G33)</f>
        <v>-6013</v>
      </c>
    </row>
    <row r="34" spans="1:10" ht="16.7" customHeight="1" x14ac:dyDescent="0.2">
      <c r="A34" s="222"/>
      <c r="B34" s="225"/>
      <c r="C34" s="227" t="s">
        <v>43</v>
      </c>
      <c r="D34" s="228"/>
      <c r="E34" s="228"/>
      <c r="F34" s="229"/>
      <c r="G34" s="21">
        <v>95155</v>
      </c>
      <c r="H34" s="21">
        <v>99771</v>
      </c>
      <c r="I34" s="29">
        <f t="shared" si="0"/>
        <v>4.8510325258788356</v>
      </c>
      <c r="J34" s="28"/>
    </row>
    <row r="35" spans="1:10" ht="16.7" customHeight="1" x14ac:dyDescent="0.2">
      <c r="A35" s="222"/>
      <c r="B35" s="225"/>
      <c r="C35" s="227" t="s">
        <v>44</v>
      </c>
      <c r="D35" s="228"/>
      <c r="E35" s="228"/>
      <c r="F35" s="229"/>
      <c r="G35" s="21">
        <v>89073</v>
      </c>
      <c r="H35" s="21">
        <v>85700</v>
      </c>
      <c r="I35" s="29">
        <f t="shared" si="0"/>
        <v>-3.7867816285518643</v>
      </c>
      <c r="J35" s="28">
        <f>SUM(H35-G35)</f>
        <v>-3373</v>
      </c>
    </row>
    <row r="36" spans="1:10" ht="16.7" customHeight="1" x14ac:dyDescent="0.2">
      <c r="A36" s="222"/>
      <c r="B36" s="225"/>
      <c r="C36" s="227" t="s">
        <v>45</v>
      </c>
      <c r="D36" s="228"/>
      <c r="E36" s="228"/>
      <c r="F36" s="229"/>
      <c r="G36" s="21">
        <v>20776</v>
      </c>
      <c r="H36" s="21">
        <v>24299</v>
      </c>
      <c r="I36" s="29">
        <f t="shared" si="0"/>
        <v>16.957065845206003</v>
      </c>
      <c r="J36" s="28">
        <f>SUM(H36-G36)</f>
        <v>3523</v>
      </c>
    </row>
    <row r="37" spans="1:10" ht="17.45" customHeight="1" x14ac:dyDescent="0.2">
      <c r="A37" s="222"/>
      <c r="B37" s="226"/>
      <c r="C37" s="266" t="s">
        <v>46</v>
      </c>
      <c r="D37" s="266"/>
      <c r="E37" s="266"/>
      <c r="F37" s="266"/>
      <c r="G37" s="21">
        <v>24509</v>
      </c>
      <c r="H37" s="21">
        <v>21482</v>
      </c>
      <c r="I37" s="29">
        <f t="shared" si="0"/>
        <v>-12.350565098535228</v>
      </c>
      <c r="J37" s="28">
        <f>SUM(H37-G37)</f>
        <v>-3027</v>
      </c>
    </row>
    <row r="38" spans="1:10" ht="30.2" customHeight="1" x14ac:dyDescent="0.2">
      <c r="A38" s="13">
        <v>3</v>
      </c>
      <c r="B38" s="242" t="s">
        <v>35</v>
      </c>
      <c r="C38" s="243"/>
      <c r="D38" s="243"/>
      <c r="E38" s="243"/>
      <c r="F38" s="244"/>
      <c r="G38" s="23">
        <v>158869</v>
      </c>
      <c r="H38" s="24">
        <v>159706</v>
      </c>
      <c r="I38" s="29">
        <f t="shared" si="0"/>
        <v>0.52684916503534396</v>
      </c>
      <c r="J38" s="28">
        <f>SUM(H38-G49)</f>
        <v>159378</v>
      </c>
    </row>
    <row r="39" spans="1:10" ht="29.45" customHeight="1" x14ac:dyDescent="0.2">
      <c r="A39" s="222">
        <v>4</v>
      </c>
      <c r="B39" s="230" t="s">
        <v>36</v>
      </c>
      <c r="C39" s="230"/>
      <c r="D39" s="230"/>
      <c r="E39" s="230"/>
      <c r="F39" s="230"/>
      <c r="G39" s="24">
        <f>G40+G44+G47+G50</f>
        <v>4495</v>
      </c>
      <c r="H39" s="24">
        <f>H40+H44+H47+H50</f>
        <v>6115</v>
      </c>
      <c r="I39" s="29">
        <f t="shared" si="0"/>
        <v>36.040044493882107</v>
      </c>
      <c r="J39" s="28">
        <f>SUM(H39-G39)</f>
        <v>1620</v>
      </c>
    </row>
    <row r="40" spans="1:10" x14ac:dyDescent="0.2">
      <c r="A40" s="222"/>
      <c r="B40" s="249" t="s">
        <v>34</v>
      </c>
      <c r="C40" s="241" t="s">
        <v>47</v>
      </c>
      <c r="D40" s="250" t="s">
        <v>52</v>
      </c>
      <c r="E40" s="251"/>
      <c r="F40" s="252"/>
      <c r="G40" s="21">
        <f>SUM(G41:G43)</f>
        <v>643</v>
      </c>
      <c r="H40" s="21">
        <f>SUM(H41:H43)</f>
        <v>1451</v>
      </c>
      <c r="I40" s="29">
        <f t="shared" si="0"/>
        <v>125.66096423017106</v>
      </c>
      <c r="J40" s="28">
        <f>SUM(H40-G40)</f>
        <v>808</v>
      </c>
    </row>
    <row r="41" spans="1:10" x14ac:dyDescent="0.2">
      <c r="A41" s="222"/>
      <c r="B41" s="249"/>
      <c r="C41" s="241"/>
      <c r="D41" s="231" t="s">
        <v>53</v>
      </c>
      <c r="E41" s="232"/>
      <c r="F41" s="18" t="s">
        <v>61</v>
      </c>
      <c r="G41" s="21">
        <v>134</v>
      </c>
      <c r="H41" s="21">
        <v>108</v>
      </c>
      <c r="I41" s="29">
        <f t="shared" si="0"/>
        <v>-19.402985074626869</v>
      </c>
      <c r="J41" s="28">
        <f>SUM(H41-G41)</f>
        <v>-26</v>
      </c>
    </row>
    <row r="42" spans="1:10" x14ac:dyDescent="0.2">
      <c r="A42" s="222"/>
      <c r="B42" s="249"/>
      <c r="C42" s="241"/>
      <c r="D42" s="233"/>
      <c r="E42" s="234"/>
      <c r="F42" s="18" t="s">
        <v>55</v>
      </c>
      <c r="G42" s="21">
        <v>328</v>
      </c>
      <c r="H42" s="21">
        <v>964</v>
      </c>
      <c r="I42" s="29">
        <f t="shared" si="0"/>
        <v>193.90243902439022</v>
      </c>
      <c r="J42" s="28"/>
    </row>
    <row r="43" spans="1:10" x14ac:dyDescent="0.2">
      <c r="A43" s="222"/>
      <c r="B43" s="249"/>
      <c r="C43" s="241"/>
      <c r="D43" s="235"/>
      <c r="E43" s="236"/>
      <c r="F43" s="18" t="s">
        <v>56</v>
      </c>
      <c r="G43" s="21">
        <v>181</v>
      </c>
      <c r="H43" s="21">
        <v>379</v>
      </c>
      <c r="I43" s="29">
        <f t="shared" si="0"/>
        <v>109.39226519337018</v>
      </c>
      <c r="J43" s="28">
        <f>SUM(H43-G43)</f>
        <v>198</v>
      </c>
    </row>
    <row r="44" spans="1:10" x14ac:dyDescent="0.2">
      <c r="A44" s="222"/>
      <c r="B44" s="249"/>
      <c r="C44" s="241" t="s">
        <v>48</v>
      </c>
      <c r="D44" s="250" t="s">
        <v>52</v>
      </c>
      <c r="E44" s="251"/>
      <c r="F44" s="252"/>
      <c r="G44" s="21">
        <f>SUM(G45:G46)</f>
        <v>381</v>
      </c>
      <c r="H44" s="21">
        <f>SUM(H45:H46)</f>
        <v>444</v>
      </c>
      <c r="I44" s="29">
        <f t="shared" si="0"/>
        <v>16.535433070866134</v>
      </c>
      <c r="J44" s="28"/>
    </row>
    <row r="45" spans="1:10" x14ac:dyDescent="0.2">
      <c r="A45" s="222"/>
      <c r="B45" s="249"/>
      <c r="C45" s="241"/>
      <c r="D45" s="237" t="s">
        <v>53</v>
      </c>
      <c r="E45" s="238"/>
      <c r="F45" s="18" t="s">
        <v>58</v>
      </c>
      <c r="G45" s="21">
        <v>288</v>
      </c>
      <c r="H45" s="21">
        <v>351</v>
      </c>
      <c r="I45" s="29">
        <f t="shared" si="0"/>
        <v>21.875</v>
      </c>
      <c r="J45" s="28"/>
    </row>
    <row r="46" spans="1:10" x14ac:dyDescent="0.2">
      <c r="A46" s="222"/>
      <c r="B46" s="249"/>
      <c r="C46" s="241"/>
      <c r="D46" s="239"/>
      <c r="E46" s="240"/>
      <c r="F46" s="19" t="s">
        <v>59</v>
      </c>
      <c r="G46" s="21">
        <v>93</v>
      </c>
      <c r="H46" s="21">
        <v>93</v>
      </c>
      <c r="I46" s="29">
        <f t="shared" si="0"/>
        <v>0</v>
      </c>
      <c r="J46" s="28"/>
    </row>
    <row r="47" spans="1:10" x14ac:dyDescent="0.2">
      <c r="A47" s="222"/>
      <c r="B47" s="249"/>
      <c r="C47" s="241" t="s">
        <v>49</v>
      </c>
      <c r="D47" s="250" t="s">
        <v>52</v>
      </c>
      <c r="E47" s="251"/>
      <c r="F47" s="252"/>
      <c r="G47" s="21">
        <f>G48+G49</f>
        <v>1620</v>
      </c>
      <c r="H47" s="21">
        <f>H48+H49</f>
        <v>2403</v>
      </c>
      <c r="I47" s="29">
        <f t="shared" si="0"/>
        <v>48.333333333333343</v>
      </c>
      <c r="J47" s="28"/>
    </row>
    <row r="48" spans="1:10" x14ac:dyDescent="0.2">
      <c r="A48" s="222"/>
      <c r="B48" s="249"/>
      <c r="C48" s="241"/>
      <c r="D48" s="237" t="s">
        <v>53</v>
      </c>
      <c r="E48" s="238"/>
      <c r="F48" s="18" t="s">
        <v>51</v>
      </c>
      <c r="G48" s="21">
        <v>1292</v>
      </c>
      <c r="H48" s="21">
        <v>1871</v>
      </c>
      <c r="I48" s="29">
        <f t="shared" si="0"/>
        <v>44.814241486068113</v>
      </c>
      <c r="J48" s="28"/>
    </row>
    <row r="49" spans="1:10" x14ac:dyDescent="0.2">
      <c r="A49" s="222"/>
      <c r="B49" s="249"/>
      <c r="C49" s="241"/>
      <c r="D49" s="239"/>
      <c r="E49" s="240"/>
      <c r="F49" s="19" t="s">
        <v>57</v>
      </c>
      <c r="G49" s="21">
        <v>328</v>
      </c>
      <c r="H49" s="21">
        <v>532</v>
      </c>
      <c r="I49" s="29">
        <f t="shared" si="0"/>
        <v>62.195121951219534</v>
      </c>
      <c r="J49" s="28"/>
    </row>
    <row r="50" spans="1:10" x14ac:dyDescent="0.2">
      <c r="A50" s="222"/>
      <c r="B50" s="249"/>
      <c r="C50" s="241" t="s">
        <v>50</v>
      </c>
      <c r="D50" s="250" t="s">
        <v>52</v>
      </c>
      <c r="E50" s="251"/>
      <c r="F50" s="252"/>
      <c r="G50" s="21">
        <f>G51+G52</f>
        <v>1851</v>
      </c>
      <c r="H50" s="21">
        <f>H51+H52</f>
        <v>1817</v>
      </c>
      <c r="I50" s="29">
        <f t="shared" si="0"/>
        <v>-1.8368449486763865</v>
      </c>
      <c r="J50" s="28">
        <f>SUM(H50-G50)</f>
        <v>-34</v>
      </c>
    </row>
    <row r="51" spans="1:10" x14ac:dyDescent="0.2">
      <c r="A51" s="222"/>
      <c r="B51" s="249"/>
      <c r="C51" s="241"/>
      <c r="D51" s="237" t="s">
        <v>53</v>
      </c>
      <c r="E51" s="238"/>
      <c r="F51" s="18" t="s">
        <v>51</v>
      </c>
      <c r="G51" s="21">
        <v>1516</v>
      </c>
      <c r="H51" s="21">
        <v>1539</v>
      </c>
      <c r="I51" s="29">
        <f t="shared" si="0"/>
        <v>1.5171503957783585</v>
      </c>
      <c r="J51" s="28">
        <f>SUM(H51-G51)</f>
        <v>23</v>
      </c>
    </row>
    <row r="52" spans="1:10" x14ac:dyDescent="0.2">
      <c r="A52" s="222"/>
      <c r="B52" s="249"/>
      <c r="C52" s="241"/>
      <c r="D52" s="239"/>
      <c r="E52" s="240"/>
      <c r="F52" s="19" t="s">
        <v>57</v>
      </c>
      <c r="G52" s="21">
        <v>335</v>
      </c>
      <c r="H52" s="21">
        <v>278</v>
      </c>
      <c r="I52" s="29">
        <f t="shared" si="0"/>
        <v>-17.014925373134332</v>
      </c>
      <c r="J52" s="28">
        <f>SUM(H52-G52)</f>
        <v>-57</v>
      </c>
    </row>
    <row r="53" spans="1:10" x14ac:dyDescent="0.2">
      <c r="A53" s="2"/>
      <c r="B53" s="2"/>
      <c r="C53" s="2"/>
      <c r="D53" s="2"/>
      <c r="E53" s="2"/>
      <c r="F53" s="2"/>
      <c r="G53" s="2"/>
      <c r="H53" s="2"/>
      <c r="I53" s="2"/>
    </row>
  </sheetData>
  <mergeCells count="57">
    <mergeCell ref="C36:F36"/>
    <mergeCell ref="C37:F37"/>
    <mergeCell ref="D40:F40"/>
    <mergeCell ref="C24:C25"/>
    <mergeCell ref="D24:E25"/>
    <mergeCell ref="E22:E23"/>
    <mergeCell ref="D27:D31"/>
    <mergeCell ref="D8:E9"/>
    <mergeCell ref="C33:F33"/>
    <mergeCell ref="C34:F34"/>
    <mergeCell ref="E28:E29"/>
    <mergeCell ref="E30:E31"/>
    <mergeCell ref="C44:C46"/>
    <mergeCell ref="C18:C23"/>
    <mergeCell ref="E27:F27"/>
    <mergeCell ref="D18:F18"/>
    <mergeCell ref="D44:F44"/>
    <mergeCell ref="A7:A31"/>
    <mergeCell ref="A2:I2"/>
    <mergeCell ref="A4:A5"/>
    <mergeCell ref="B4:F5"/>
    <mergeCell ref="G4:G5"/>
    <mergeCell ref="H4:H5"/>
    <mergeCell ref="E16:E17"/>
    <mergeCell ref="D10:F10"/>
    <mergeCell ref="E11:F11"/>
    <mergeCell ref="E12:E13"/>
    <mergeCell ref="I4:I5"/>
    <mergeCell ref="B6:F6"/>
    <mergeCell ref="B7:F7"/>
    <mergeCell ref="C40:C43"/>
    <mergeCell ref="D11:D17"/>
    <mergeCell ref="D19:D23"/>
    <mergeCell ref="E19:F19"/>
    <mergeCell ref="E20:E21"/>
    <mergeCell ref="C26:C31"/>
    <mergeCell ref="C8:C9"/>
    <mergeCell ref="C47:C49"/>
    <mergeCell ref="B38:F38"/>
    <mergeCell ref="B8:B31"/>
    <mergeCell ref="D26:F26"/>
    <mergeCell ref="C10:C17"/>
    <mergeCell ref="B40:B52"/>
    <mergeCell ref="E14:E15"/>
    <mergeCell ref="C50:C52"/>
    <mergeCell ref="D50:F50"/>
    <mergeCell ref="D47:F47"/>
    <mergeCell ref="A32:A37"/>
    <mergeCell ref="B32:F32"/>
    <mergeCell ref="B33:B37"/>
    <mergeCell ref="C35:F35"/>
    <mergeCell ref="A39:A52"/>
    <mergeCell ref="B39:F39"/>
    <mergeCell ref="D41:E43"/>
    <mergeCell ref="D45:E46"/>
    <mergeCell ref="D48:E49"/>
    <mergeCell ref="D51:E52"/>
  </mergeCells>
  <pageMargins left="0.39370078740157483" right="0.19685039370078741" top="0.19685039370078741" bottom="0.19685039370078741" header="0.11811023622047245" footer="0.11811023622047245"/>
  <pageSetup paperSize="9" scale="96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"/>
  <sheetViews>
    <sheetView topLeftCell="B10" zoomScaleNormal="100" zoomScaleSheetLayoutView="73" workbookViewId="0">
      <selection activeCell="H41" sqref="H41"/>
    </sheetView>
  </sheetViews>
  <sheetFormatPr defaultRowHeight="12.75" x14ac:dyDescent="0.2"/>
  <cols>
    <col min="1" max="1" width="2" hidden="1" customWidth="1"/>
    <col min="2" max="2" width="3.42578125" customWidth="1"/>
    <col min="3" max="3" width="18.140625" customWidth="1"/>
    <col min="4" max="13" width="9.28515625" customWidth="1"/>
    <col min="14" max="17" width="8.5703125" customWidth="1"/>
    <col min="18" max="18" width="7" customWidth="1"/>
    <col min="19" max="20" width="3.5703125" hidden="1" customWidth="1"/>
    <col min="21" max="24" width="3.5703125" customWidth="1"/>
  </cols>
  <sheetData>
    <row r="1" spans="1:26" ht="14.45" customHeight="1" x14ac:dyDescent="0.2">
      <c r="B1" s="119"/>
      <c r="C1" s="119"/>
      <c r="P1" s="106" t="s">
        <v>384</v>
      </c>
    </row>
    <row r="2" spans="1:26" ht="32.450000000000003" customHeight="1" x14ac:dyDescent="0.25">
      <c r="A2" s="270" t="s">
        <v>381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108"/>
      <c r="S2" s="108"/>
      <c r="T2" s="108"/>
    </row>
    <row r="3" spans="1:26" ht="9.75" customHeight="1" x14ac:dyDescent="0.2">
      <c r="A3" s="347"/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  <c r="R3" s="108"/>
      <c r="S3" s="108"/>
      <c r="T3" s="108"/>
    </row>
    <row r="4" spans="1:26" ht="14.45" customHeight="1" x14ac:dyDescent="0.2">
      <c r="A4" s="294" t="s">
        <v>382</v>
      </c>
      <c r="B4" s="348"/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108"/>
      <c r="S4" s="108"/>
      <c r="T4" s="108"/>
    </row>
    <row r="5" spans="1:26" ht="57.4" customHeight="1" x14ac:dyDescent="0.2">
      <c r="A5" s="86"/>
      <c r="B5" s="263" t="s">
        <v>28</v>
      </c>
      <c r="C5" s="340" t="s">
        <v>97</v>
      </c>
      <c r="D5" s="263" t="s">
        <v>383</v>
      </c>
      <c r="E5" s="263"/>
      <c r="F5" s="263" t="s">
        <v>377</v>
      </c>
      <c r="G5" s="263"/>
      <c r="H5" s="263"/>
      <c r="I5" s="263"/>
      <c r="J5" s="263" t="s">
        <v>378</v>
      </c>
      <c r="K5" s="263"/>
      <c r="L5" s="263"/>
      <c r="M5" s="263"/>
      <c r="N5" s="263" t="s">
        <v>379</v>
      </c>
      <c r="O5" s="263"/>
      <c r="P5" s="263"/>
      <c r="Q5" s="263"/>
      <c r="R5" s="107"/>
      <c r="S5" s="108"/>
      <c r="T5" s="108"/>
    </row>
    <row r="6" spans="1:26" ht="18.2" customHeight="1" x14ac:dyDescent="0.2">
      <c r="A6" s="86"/>
      <c r="B6" s="263"/>
      <c r="C6" s="340"/>
      <c r="D6" s="230">
        <v>2018</v>
      </c>
      <c r="E6" s="230">
        <v>2019</v>
      </c>
      <c r="F6" s="230">
        <v>2018</v>
      </c>
      <c r="G6" s="230"/>
      <c r="H6" s="230">
        <v>2019</v>
      </c>
      <c r="I6" s="230"/>
      <c r="J6" s="230">
        <v>2018</v>
      </c>
      <c r="K6" s="230"/>
      <c r="L6" s="230">
        <v>2019</v>
      </c>
      <c r="M6" s="230"/>
      <c r="N6" s="230">
        <v>2018</v>
      </c>
      <c r="O6" s="230"/>
      <c r="P6" s="230">
        <v>2019</v>
      </c>
      <c r="Q6" s="230"/>
      <c r="R6" s="107"/>
      <c r="S6" s="108"/>
      <c r="T6" s="108"/>
    </row>
    <row r="7" spans="1:26" ht="25.7" customHeight="1" x14ac:dyDescent="0.2">
      <c r="A7" s="86"/>
      <c r="B7" s="263"/>
      <c r="C7" s="340"/>
      <c r="D7" s="230"/>
      <c r="E7" s="230"/>
      <c r="F7" s="14" t="s">
        <v>336</v>
      </c>
      <c r="G7" s="124" t="s">
        <v>337</v>
      </c>
      <c r="H7" s="14" t="s">
        <v>336</v>
      </c>
      <c r="I7" s="124" t="s">
        <v>337</v>
      </c>
      <c r="J7" s="89" t="s">
        <v>336</v>
      </c>
      <c r="K7" s="124" t="s">
        <v>337</v>
      </c>
      <c r="L7" s="89" t="s">
        <v>336</v>
      </c>
      <c r="M7" s="124" t="s">
        <v>337</v>
      </c>
      <c r="N7" s="14" t="s">
        <v>336</v>
      </c>
      <c r="O7" s="124" t="s">
        <v>337</v>
      </c>
      <c r="P7" s="14" t="s">
        <v>336</v>
      </c>
      <c r="Q7" s="124" t="s">
        <v>337</v>
      </c>
      <c r="R7" s="107"/>
      <c r="S7" s="108"/>
      <c r="T7" s="108"/>
    </row>
    <row r="8" spans="1:26" ht="12.2" customHeight="1" x14ac:dyDescent="0.2">
      <c r="A8" s="86"/>
      <c r="B8" s="101" t="s">
        <v>29</v>
      </c>
      <c r="C8" s="101" t="s">
        <v>31</v>
      </c>
      <c r="D8" s="101">
        <v>1</v>
      </c>
      <c r="E8" s="101">
        <v>2</v>
      </c>
      <c r="F8" s="101">
        <v>3</v>
      </c>
      <c r="G8" s="96">
        <v>4</v>
      </c>
      <c r="H8" s="101">
        <v>5</v>
      </c>
      <c r="I8" s="96">
        <v>6</v>
      </c>
      <c r="J8" s="101">
        <v>7</v>
      </c>
      <c r="K8" s="96">
        <v>8</v>
      </c>
      <c r="L8" s="101">
        <v>9</v>
      </c>
      <c r="M8" s="96">
        <v>10</v>
      </c>
      <c r="N8" s="101">
        <v>11</v>
      </c>
      <c r="O8" s="96">
        <v>12</v>
      </c>
      <c r="P8" s="101">
        <v>13</v>
      </c>
      <c r="Q8" s="96">
        <v>14</v>
      </c>
      <c r="R8" s="107"/>
      <c r="S8" s="108"/>
      <c r="T8" s="108"/>
    </row>
    <row r="9" spans="1:26" ht="14.45" customHeight="1" x14ac:dyDescent="0.2">
      <c r="A9" s="86"/>
      <c r="B9" s="12">
        <v>1</v>
      </c>
      <c r="C9" s="97" t="s">
        <v>343</v>
      </c>
      <c r="D9" s="21"/>
      <c r="E9" s="21"/>
      <c r="F9" s="21"/>
      <c r="G9" s="72"/>
      <c r="H9" s="21"/>
      <c r="I9" s="72"/>
      <c r="J9" s="21"/>
      <c r="K9" s="72"/>
      <c r="L9" s="21"/>
      <c r="M9" s="72"/>
      <c r="N9" s="65"/>
      <c r="O9" s="72"/>
      <c r="P9" s="65"/>
      <c r="Q9" s="72"/>
      <c r="R9" s="107"/>
      <c r="S9" s="108"/>
      <c r="T9" s="108"/>
      <c r="U9" s="108"/>
      <c r="V9" s="108"/>
      <c r="W9" s="108"/>
      <c r="X9" s="125"/>
      <c r="Y9" s="125"/>
      <c r="Z9" s="125"/>
    </row>
    <row r="10" spans="1:26" ht="14.45" customHeight="1" x14ac:dyDescent="0.2">
      <c r="A10" s="86"/>
      <c r="B10" s="12">
        <v>2</v>
      </c>
      <c r="C10" s="97" t="s">
        <v>309</v>
      </c>
      <c r="D10" s="21">
        <v>1244</v>
      </c>
      <c r="E10" s="21">
        <v>783</v>
      </c>
      <c r="F10" s="21">
        <v>48</v>
      </c>
      <c r="G10" s="72">
        <f t="shared" ref="G10:G34" si="0">IF(D10=0,0,F10/D10*100)</f>
        <v>3.8585209003215439</v>
      </c>
      <c r="H10" s="21">
        <v>80</v>
      </c>
      <c r="I10" s="72">
        <f t="shared" ref="I10:I34" si="1">IF(E10=0,"0",H10/E10*100)</f>
        <v>10.217113665389528</v>
      </c>
      <c r="J10" s="21"/>
      <c r="K10" s="72">
        <f t="shared" ref="K10:K34" si="2">IF(D10=0,0,J10/D10*100)</f>
        <v>0</v>
      </c>
      <c r="L10" s="21">
        <v>2</v>
      </c>
      <c r="M10" s="72">
        <f t="shared" ref="M10:M34" si="3">IF(E10=0,"0",L10/E10*100)</f>
        <v>0.2554278416347382</v>
      </c>
      <c r="N10" s="65">
        <f t="shared" ref="N10:N34" si="4">F10+J10</f>
        <v>48</v>
      </c>
      <c r="O10" s="72">
        <f t="shared" ref="O10:O34" si="5">IF(D10=0,0,N10/D10*100)</f>
        <v>3.8585209003215439</v>
      </c>
      <c r="P10" s="65">
        <f t="shared" ref="P10:P34" si="6">H10+L10</f>
        <v>82</v>
      </c>
      <c r="Q10" s="72">
        <f t="shared" ref="Q10:Q34" si="7">IF(E10=0,"0",P10/E10*100)</f>
        <v>10.472541507024266</v>
      </c>
      <c r="R10" s="107">
        <f t="shared" ref="R10:R34" si="8">IF(D10=0,0,SUM(F10*100/D10))</f>
        <v>3.8585209003215435</v>
      </c>
      <c r="S10" s="108">
        <f t="shared" ref="S10:S36" si="9">IF(E10=0,0,SUM(H10*100/E10))</f>
        <v>10.217113665389528</v>
      </c>
      <c r="T10" s="108">
        <f t="shared" ref="T10:T36" si="10">IF(D10=0,0,SUM(J10*100/D10))</f>
        <v>0</v>
      </c>
      <c r="U10" s="108">
        <f t="shared" ref="U10:U36" si="11">IF(E10=0,0,SUM(L10*100/E10))</f>
        <v>0.2554278416347382</v>
      </c>
      <c r="V10" s="108">
        <f t="shared" ref="V10:V36" si="12">IF(D10=0,0,SUM(N10*100/D10))</f>
        <v>3.8585209003215435</v>
      </c>
      <c r="W10" s="108">
        <f t="shared" ref="W10:W36" si="13">IF(E10=0,0,SUM(P10*100/E10))</f>
        <v>10.472541507024266</v>
      </c>
      <c r="X10" s="125"/>
      <c r="Y10" s="125"/>
      <c r="Z10" s="125"/>
    </row>
    <row r="11" spans="1:26" ht="14.45" customHeight="1" x14ac:dyDescent="0.2">
      <c r="A11" s="86"/>
      <c r="B11" s="12">
        <v>3</v>
      </c>
      <c r="C11" s="97" t="s">
        <v>310</v>
      </c>
      <c r="D11" s="21">
        <v>918</v>
      </c>
      <c r="E11" s="21">
        <v>886</v>
      </c>
      <c r="F11" s="21">
        <v>29</v>
      </c>
      <c r="G11" s="72">
        <f t="shared" si="0"/>
        <v>3.159041394335512</v>
      </c>
      <c r="H11" s="21">
        <v>58</v>
      </c>
      <c r="I11" s="72">
        <f t="shared" si="1"/>
        <v>6.5462753950338595</v>
      </c>
      <c r="J11" s="21"/>
      <c r="K11" s="72">
        <f t="shared" si="2"/>
        <v>0</v>
      </c>
      <c r="L11" s="21">
        <v>6</v>
      </c>
      <c r="M11" s="72">
        <f t="shared" si="3"/>
        <v>0.67720090293453727</v>
      </c>
      <c r="N11" s="65">
        <f t="shared" si="4"/>
        <v>29</v>
      </c>
      <c r="O11" s="72">
        <f t="shared" si="5"/>
        <v>3.159041394335512</v>
      </c>
      <c r="P11" s="65">
        <f t="shared" si="6"/>
        <v>64</v>
      </c>
      <c r="Q11" s="72">
        <f t="shared" si="7"/>
        <v>7.2234762979683964</v>
      </c>
      <c r="R11" s="107">
        <f t="shared" si="8"/>
        <v>3.159041394335512</v>
      </c>
      <c r="S11" s="108">
        <f t="shared" si="9"/>
        <v>6.5462753950338604</v>
      </c>
      <c r="T11" s="108">
        <f t="shared" si="10"/>
        <v>0</v>
      </c>
      <c r="U11" s="108">
        <f t="shared" si="11"/>
        <v>0.67720090293453727</v>
      </c>
      <c r="V11" s="108">
        <f t="shared" si="12"/>
        <v>3.159041394335512</v>
      </c>
      <c r="W11" s="108">
        <f t="shared" si="13"/>
        <v>7.2234762979683973</v>
      </c>
      <c r="X11" s="125"/>
      <c r="Y11" s="125"/>
      <c r="Z11" s="125"/>
    </row>
    <row r="12" spans="1:26" ht="14.45" customHeight="1" x14ac:dyDescent="0.2">
      <c r="A12" s="86"/>
      <c r="B12" s="12">
        <v>4</v>
      </c>
      <c r="C12" s="97" t="s">
        <v>311</v>
      </c>
      <c r="D12" s="21">
        <v>3812</v>
      </c>
      <c r="E12" s="21">
        <v>4826</v>
      </c>
      <c r="F12" s="21">
        <v>139</v>
      </c>
      <c r="G12" s="72">
        <f t="shared" si="0"/>
        <v>3.6463798530954876</v>
      </c>
      <c r="H12" s="21">
        <v>242</v>
      </c>
      <c r="I12" s="72">
        <f t="shared" si="1"/>
        <v>5.0145047658516368</v>
      </c>
      <c r="J12" s="21">
        <v>2</v>
      </c>
      <c r="K12" s="72">
        <f t="shared" si="2"/>
        <v>5.2465897166841552E-2</v>
      </c>
      <c r="L12" s="21">
        <v>8</v>
      </c>
      <c r="M12" s="72">
        <f t="shared" si="3"/>
        <v>0.16576875259013676</v>
      </c>
      <c r="N12" s="65">
        <f t="shared" si="4"/>
        <v>141</v>
      </c>
      <c r="O12" s="72">
        <f t="shared" si="5"/>
        <v>3.6988457502623291</v>
      </c>
      <c r="P12" s="65">
        <f t="shared" si="6"/>
        <v>250</v>
      </c>
      <c r="Q12" s="72">
        <f t="shared" si="7"/>
        <v>5.1802735184417736</v>
      </c>
      <c r="R12" s="107">
        <f t="shared" si="8"/>
        <v>3.6463798530954881</v>
      </c>
      <c r="S12" s="108">
        <f t="shared" si="9"/>
        <v>5.0145047658516368</v>
      </c>
      <c r="T12" s="108">
        <f t="shared" si="10"/>
        <v>5.2465897166841552E-2</v>
      </c>
      <c r="U12" s="108">
        <f t="shared" si="11"/>
        <v>0.16576875259013676</v>
      </c>
      <c r="V12" s="108">
        <f t="shared" si="12"/>
        <v>3.6988457502623295</v>
      </c>
      <c r="W12" s="108">
        <f t="shared" si="13"/>
        <v>5.1802735184417736</v>
      </c>
      <c r="X12" s="125"/>
      <c r="Y12" s="125"/>
      <c r="Z12" s="125"/>
    </row>
    <row r="13" spans="1:26" ht="14.45" customHeight="1" x14ac:dyDescent="0.2">
      <c r="A13" s="86"/>
      <c r="B13" s="12">
        <v>5</v>
      </c>
      <c r="C13" s="97" t="s">
        <v>312</v>
      </c>
      <c r="D13" s="21">
        <v>2959</v>
      </c>
      <c r="E13" s="21">
        <v>3365</v>
      </c>
      <c r="F13" s="21">
        <v>113</v>
      </c>
      <c r="G13" s="72">
        <f t="shared" si="0"/>
        <v>3.8188577222034468</v>
      </c>
      <c r="H13" s="21">
        <v>87</v>
      </c>
      <c r="I13" s="72">
        <f t="shared" si="1"/>
        <v>2.5854383358098065</v>
      </c>
      <c r="J13" s="21">
        <v>1</v>
      </c>
      <c r="K13" s="72">
        <f t="shared" si="2"/>
        <v>3.379520108144643E-2</v>
      </c>
      <c r="L13" s="21">
        <v>1</v>
      </c>
      <c r="M13" s="72">
        <f t="shared" si="3"/>
        <v>2.9717682020802376E-2</v>
      </c>
      <c r="N13" s="65">
        <f t="shared" si="4"/>
        <v>114</v>
      </c>
      <c r="O13" s="72">
        <f t="shared" si="5"/>
        <v>3.8526529232848938</v>
      </c>
      <c r="P13" s="65">
        <f t="shared" si="6"/>
        <v>88</v>
      </c>
      <c r="Q13" s="72">
        <f t="shared" si="7"/>
        <v>2.6151560178306092</v>
      </c>
      <c r="R13" s="107">
        <f t="shared" si="8"/>
        <v>3.8188577222034472</v>
      </c>
      <c r="S13" s="108">
        <f t="shared" si="9"/>
        <v>2.585438335809807</v>
      </c>
      <c r="T13" s="108">
        <f t="shared" si="10"/>
        <v>3.3795201081446437E-2</v>
      </c>
      <c r="U13" s="108">
        <f t="shared" si="11"/>
        <v>2.9717682020802376E-2</v>
      </c>
      <c r="V13" s="108">
        <f t="shared" si="12"/>
        <v>3.8526529232848934</v>
      </c>
      <c r="W13" s="108">
        <f t="shared" si="13"/>
        <v>2.6151560178306092</v>
      </c>
      <c r="X13" s="125"/>
      <c r="Y13" s="125"/>
      <c r="Z13" s="125"/>
    </row>
    <row r="14" spans="1:26" ht="14.45" customHeight="1" x14ac:dyDescent="0.2">
      <c r="A14" s="86"/>
      <c r="B14" s="12">
        <v>6</v>
      </c>
      <c r="C14" s="97" t="s">
        <v>313</v>
      </c>
      <c r="D14" s="21">
        <v>1638</v>
      </c>
      <c r="E14" s="21">
        <v>2976</v>
      </c>
      <c r="F14" s="21">
        <v>59</v>
      </c>
      <c r="G14" s="72">
        <f t="shared" si="0"/>
        <v>3.6019536019536016</v>
      </c>
      <c r="H14" s="21">
        <v>70</v>
      </c>
      <c r="I14" s="72">
        <f t="shared" si="1"/>
        <v>2.3521505376344085</v>
      </c>
      <c r="J14" s="21">
        <v>3</v>
      </c>
      <c r="K14" s="72">
        <f t="shared" si="2"/>
        <v>0.18315018315018314</v>
      </c>
      <c r="L14" s="21">
        <v>1</v>
      </c>
      <c r="M14" s="72">
        <f t="shared" si="3"/>
        <v>3.3602150537634413E-2</v>
      </c>
      <c r="N14" s="65">
        <f t="shared" si="4"/>
        <v>62</v>
      </c>
      <c r="O14" s="72">
        <f t="shared" si="5"/>
        <v>3.785103785103785</v>
      </c>
      <c r="P14" s="65">
        <f t="shared" si="6"/>
        <v>71</v>
      </c>
      <c r="Q14" s="72">
        <f t="shared" si="7"/>
        <v>2.385752688172043</v>
      </c>
      <c r="R14" s="107">
        <f t="shared" si="8"/>
        <v>3.601953601953602</v>
      </c>
      <c r="S14" s="108">
        <f t="shared" si="9"/>
        <v>2.3521505376344085</v>
      </c>
      <c r="T14" s="108">
        <f t="shared" si="10"/>
        <v>0.18315018315018314</v>
      </c>
      <c r="U14" s="108">
        <f t="shared" si="11"/>
        <v>3.3602150537634407E-2</v>
      </c>
      <c r="V14" s="108">
        <f t="shared" si="12"/>
        <v>3.785103785103785</v>
      </c>
      <c r="W14" s="108">
        <f t="shared" si="13"/>
        <v>2.385752688172043</v>
      </c>
    </row>
    <row r="15" spans="1:26" ht="14.45" customHeight="1" x14ac:dyDescent="0.2">
      <c r="A15" s="86"/>
      <c r="B15" s="12">
        <v>7</v>
      </c>
      <c r="C15" s="97" t="s">
        <v>314</v>
      </c>
      <c r="D15" s="21">
        <v>514</v>
      </c>
      <c r="E15" s="21">
        <v>542</v>
      </c>
      <c r="F15" s="21">
        <v>37</v>
      </c>
      <c r="G15" s="72">
        <f t="shared" si="0"/>
        <v>7.1984435797665363</v>
      </c>
      <c r="H15" s="21">
        <v>28</v>
      </c>
      <c r="I15" s="72">
        <f t="shared" si="1"/>
        <v>5.1660516605166054</v>
      </c>
      <c r="J15" s="21"/>
      <c r="K15" s="72">
        <f t="shared" si="2"/>
        <v>0</v>
      </c>
      <c r="L15" s="21">
        <v>1</v>
      </c>
      <c r="M15" s="72">
        <f t="shared" si="3"/>
        <v>0.18450184501845018</v>
      </c>
      <c r="N15" s="65">
        <f t="shared" si="4"/>
        <v>37</v>
      </c>
      <c r="O15" s="72">
        <f t="shared" si="5"/>
        <v>7.1984435797665363</v>
      </c>
      <c r="P15" s="65">
        <f t="shared" si="6"/>
        <v>29</v>
      </c>
      <c r="Q15" s="72">
        <f t="shared" si="7"/>
        <v>5.3505535055350553</v>
      </c>
      <c r="R15" s="107">
        <f t="shared" si="8"/>
        <v>7.1984435797665371</v>
      </c>
      <c r="S15" s="108">
        <f t="shared" si="9"/>
        <v>5.1660516605166054</v>
      </c>
      <c r="T15" s="108">
        <f t="shared" si="10"/>
        <v>0</v>
      </c>
      <c r="U15" s="108">
        <f t="shared" si="11"/>
        <v>0.18450184501845018</v>
      </c>
      <c r="V15" s="108">
        <f t="shared" si="12"/>
        <v>7.1984435797665371</v>
      </c>
      <c r="W15" s="108">
        <f t="shared" si="13"/>
        <v>5.3505535055350553</v>
      </c>
      <c r="X15" s="125"/>
      <c r="Y15" s="125"/>
      <c r="Z15" s="125"/>
    </row>
    <row r="16" spans="1:26" ht="14.45" customHeight="1" x14ac:dyDescent="0.2">
      <c r="A16" s="86"/>
      <c r="B16" s="12">
        <v>8</v>
      </c>
      <c r="C16" s="97" t="s">
        <v>315</v>
      </c>
      <c r="D16" s="21">
        <v>1702</v>
      </c>
      <c r="E16" s="21">
        <v>1340</v>
      </c>
      <c r="F16" s="21">
        <v>74</v>
      </c>
      <c r="G16" s="72">
        <f t="shared" si="0"/>
        <v>4.3478260869565215</v>
      </c>
      <c r="H16" s="21">
        <v>74</v>
      </c>
      <c r="I16" s="72">
        <f t="shared" si="1"/>
        <v>5.5223880597014929</v>
      </c>
      <c r="J16" s="21">
        <v>2</v>
      </c>
      <c r="K16" s="72">
        <f t="shared" si="2"/>
        <v>0.11750881316098707</v>
      </c>
      <c r="L16" s="21">
        <v>2</v>
      </c>
      <c r="M16" s="72">
        <f t="shared" si="3"/>
        <v>0.1492537313432836</v>
      </c>
      <c r="N16" s="65">
        <f t="shared" si="4"/>
        <v>76</v>
      </c>
      <c r="O16" s="72">
        <f t="shared" si="5"/>
        <v>4.4653349001175089</v>
      </c>
      <c r="P16" s="65">
        <f t="shared" si="6"/>
        <v>76</v>
      </c>
      <c r="Q16" s="72">
        <f t="shared" si="7"/>
        <v>5.6716417910447765</v>
      </c>
      <c r="R16" s="107">
        <f t="shared" si="8"/>
        <v>4.3478260869565215</v>
      </c>
      <c r="S16" s="108">
        <f t="shared" si="9"/>
        <v>5.5223880597014929</v>
      </c>
      <c r="T16" s="108">
        <f t="shared" si="10"/>
        <v>0.11750881316098707</v>
      </c>
      <c r="U16" s="108">
        <f t="shared" si="11"/>
        <v>0.14925373134328357</v>
      </c>
      <c r="V16" s="108">
        <f t="shared" si="12"/>
        <v>4.4653349001175089</v>
      </c>
      <c r="W16" s="108">
        <f t="shared" si="13"/>
        <v>5.6716417910447765</v>
      </c>
      <c r="X16" s="125"/>
      <c r="Y16" s="125"/>
      <c r="Z16" s="125"/>
    </row>
    <row r="17" spans="1:26" ht="14.45" customHeight="1" x14ac:dyDescent="0.2">
      <c r="A17" s="86"/>
      <c r="B17" s="12">
        <v>9</v>
      </c>
      <c r="C17" s="97" t="s">
        <v>316</v>
      </c>
      <c r="D17" s="21">
        <v>685</v>
      </c>
      <c r="E17" s="21">
        <v>600</v>
      </c>
      <c r="F17" s="21">
        <v>35</v>
      </c>
      <c r="G17" s="72">
        <f t="shared" si="0"/>
        <v>5.1094890510948909</v>
      </c>
      <c r="H17" s="21">
        <v>50</v>
      </c>
      <c r="I17" s="72">
        <f t="shared" si="1"/>
        <v>8.3333333333333321</v>
      </c>
      <c r="J17" s="21"/>
      <c r="K17" s="72">
        <f t="shared" si="2"/>
        <v>0</v>
      </c>
      <c r="L17" s="21">
        <v>5</v>
      </c>
      <c r="M17" s="72">
        <f t="shared" si="3"/>
        <v>0.83333333333333337</v>
      </c>
      <c r="N17" s="65">
        <f t="shared" si="4"/>
        <v>35</v>
      </c>
      <c r="O17" s="72">
        <f t="shared" si="5"/>
        <v>5.1094890510948909</v>
      </c>
      <c r="P17" s="65">
        <f t="shared" si="6"/>
        <v>55</v>
      </c>
      <c r="Q17" s="72">
        <f t="shared" si="7"/>
        <v>9.1666666666666661</v>
      </c>
      <c r="R17" s="107">
        <f t="shared" si="8"/>
        <v>5.1094890510948909</v>
      </c>
      <c r="S17" s="108">
        <f t="shared" si="9"/>
        <v>8.3333333333333339</v>
      </c>
      <c r="T17" s="108">
        <f t="shared" si="10"/>
        <v>0</v>
      </c>
      <c r="U17" s="108">
        <f t="shared" si="11"/>
        <v>0.83333333333333337</v>
      </c>
      <c r="V17" s="108">
        <f t="shared" si="12"/>
        <v>5.1094890510948909</v>
      </c>
      <c r="W17" s="108">
        <f t="shared" si="13"/>
        <v>9.1666666666666661</v>
      </c>
      <c r="X17" s="125"/>
      <c r="Y17" s="125"/>
      <c r="Z17" s="125"/>
    </row>
    <row r="18" spans="1:26" ht="14.45" customHeight="1" x14ac:dyDescent="0.2">
      <c r="A18" s="86"/>
      <c r="B18" s="12">
        <v>10</v>
      </c>
      <c r="C18" s="97" t="s">
        <v>317</v>
      </c>
      <c r="D18" s="21">
        <v>2815</v>
      </c>
      <c r="E18" s="21">
        <v>2649</v>
      </c>
      <c r="F18" s="21">
        <v>133</v>
      </c>
      <c r="G18" s="72">
        <f t="shared" si="0"/>
        <v>4.7246891651865006</v>
      </c>
      <c r="H18" s="21">
        <v>131</v>
      </c>
      <c r="I18" s="72">
        <f t="shared" si="1"/>
        <v>4.9452623631559076</v>
      </c>
      <c r="J18" s="21">
        <v>3</v>
      </c>
      <c r="K18" s="72">
        <f t="shared" si="2"/>
        <v>0.10657193605683836</v>
      </c>
      <c r="L18" s="21">
        <v>4</v>
      </c>
      <c r="M18" s="72">
        <f t="shared" si="3"/>
        <v>0.15100037750094375</v>
      </c>
      <c r="N18" s="65">
        <f t="shared" si="4"/>
        <v>136</v>
      </c>
      <c r="O18" s="72">
        <f t="shared" si="5"/>
        <v>4.8312611012433395</v>
      </c>
      <c r="P18" s="65">
        <f t="shared" si="6"/>
        <v>135</v>
      </c>
      <c r="Q18" s="72">
        <f t="shared" si="7"/>
        <v>5.0962627406568517</v>
      </c>
      <c r="R18" s="107">
        <f t="shared" si="8"/>
        <v>4.7246891651865006</v>
      </c>
      <c r="S18" s="108">
        <f t="shared" si="9"/>
        <v>4.9452623631559076</v>
      </c>
      <c r="T18" s="108">
        <f t="shared" si="10"/>
        <v>0.10657193605683836</v>
      </c>
      <c r="U18" s="108">
        <f t="shared" si="11"/>
        <v>0.15100037750094375</v>
      </c>
      <c r="V18" s="108">
        <f t="shared" si="12"/>
        <v>4.8312611012433395</v>
      </c>
      <c r="W18" s="108">
        <f t="shared" si="13"/>
        <v>5.0962627406568517</v>
      </c>
      <c r="X18" s="125"/>
      <c r="Y18" s="125"/>
      <c r="Z18" s="125"/>
    </row>
    <row r="19" spans="1:26" ht="14.45" customHeight="1" x14ac:dyDescent="0.2">
      <c r="A19" s="86"/>
      <c r="B19" s="12">
        <v>11</v>
      </c>
      <c r="C19" s="97" t="s">
        <v>318</v>
      </c>
      <c r="D19" s="21">
        <v>1028</v>
      </c>
      <c r="E19" s="21">
        <v>840</v>
      </c>
      <c r="F19" s="21">
        <v>41</v>
      </c>
      <c r="G19" s="72">
        <f t="shared" si="0"/>
        <v>3.9883268482490268</v>
      </c>
      <c r="H19" s="21">
        <v>91</v>
      </c>
      <c r="I19" s="72">
        <f t="shared" si="1"/>
        <v>10.833333333333334</v>
      </c>
      <c r="J19" s="21">
        <v>1</v>
      </c>
      <c r="K19" s="72">
        <f t="shared" si="2"/>
        <v>9.727626459143969E-2</v>
      </c>
      <c r="L19" s="21">
        <v>1</v>
      </c>
      <c r="M19" s="72">
        <f t="shared" si="3"/>
        <v>0.11904761904761905</v>
      </c>
      <c r="N19" s="65">
        <f t="shared" si="4"/>
        <v>42</v>
      </c>
      <c r="O19" s="72">
        <f t="shared" si="5"/>
        <v>4.0856031128404666</v>
      </c>
      <c r="P19" s="65">
        <f t="shared" si="6"/>
        <v>92</v>
      </c>
      <c r="Q19" s="72">
        <f t="shared" si="7"/>
        <v>10.952380952380953</v>
      </c>
      <c r="R19" s="107">
        <f t="shared" si="8"/>
        <v>3.9883268482490273</v>
      </c>
      <c r="S19" s="108">
        <f t="shared" si="9"/>
        <v>10.833333333333334</v>
      </c>
      <c r="T19" s="108">
        <f t="shared" si="10"/>
        <v>9.727626459143969E-2</v>
      </c>
      <c r="U19" s="108">
        <f t="shared" si="11"/>
        <v>0.11904761904761904</v>
      </c>
      <c r="V19" s="108">
        <f t="shared" si="12"/>
        <v>4.0856031128404666</v>
      </c>
      <c r="W19" s="108">
        <f t="shared" si="13"/>
        <v>10.952380952380953</v>
      </c>
      <c r="X19" s="125"/>
      <c r="Y19" s="125"/>
      <c r="Z19" s="125"/>
    </row>
    <row r="20" spans="1:26" ht="14.45" customHeight="1" x14ac:dyDescent="0.2">
      <c r="A20" s="86"/>
      <c r="B20" s="12">
        <v>12</v>
      </c>
      <c r="C20" s="97" t="s">
        <v>319</v>
      </c>
      <c r="D20" s="21">
        <v>1271</v>
      </c>
      <c r="E20" s="21">
        <v>1541</v>
      </c>
      <c r="F20" s="21">
        <v>34</v>
      </c>
      <c r="G20" s="72">
        <f t="shared" si="0"/>
        <v>2.6750590086546029</v>
      </c>
      <c r="H20" s="21">
        <v>60</v>
      </c>
      <c r="I20" s="72">
        <f t="shared" si="1"/>
        <v>3.8935756002595716</v>
      </c>
      <c r="J20" s="21">
        <v>1</v>
      </c>
      <c r="K20" s="72">
        <f t="shared" si="2"/>
        <v>7.8678206136900075E-2</v>
      </c>
      <c r="L20" s="21">
        <v>1</v>
      </c>
      <c r="M20" s="72">
        <f t="shared" si="3"/>
        <v>6.4892926670992862E-2</v>
      </c>
      <c r="N20" s="65">
        <f t="shared" si="4"/>
        <v>35</v>
      </c>
      <c r="O20" s="72">
        <f t="shared" si="5"/>
        <v>2.7537372147915029</v>
      </c>
      <c r="P20" s="65">
        <f t="shared" si="6"/>
        <v>61</v>
      </c>
      <c r="Q20" s="72">
        <f t="shared" si="7"/>
        <v>3.9584685269305648</v>
      </c>
      <c r="R20" s="107">
        <f t="shared" si="8"/>
        <v>2.6750590086546029</v>
      </c>
      <c r="S20" s="108">
        <f t="shared" si="9"/>
        <v>3.8935756002595716</v>
      </c>
      <c r="T20" s="108">
        <f t="shared" si="10"/>
        <v>7.8678206136900075E-2</v>
      </c>
      <c r="U20" s="108">
        <f t="shared" si="11"/>
        <v>6.4892926670992862E-2</v>
      </c>
      <c r="V20" s="108">
        <f t="shared" si="12"/>
        <v>2.7537372147915029</v>
      </c>
      <c r="W20" s="108">
        <f t="shared" si="13"/>
        <v>3.9584685269305644</v>
      </c>
      <c r="X20" s="125"/>
      <c r="Y20" s="125"/>
      <c r="Z20" s="125"/>
    </row>
    <row r="21" spans="1:26" ht="14.45" customHeight="1" x14ac:dyDescent="0.2">
      <c r="A21" s="86"/>
      <c r="B21" s="12">
        <v>13</v>
      </c>
      <c r="C21" s="97" t="s">
        <v>320</v>
      </c>
      <c r="D21" s="21">
        <v>2922</v>
      </c>
      <c r="E21" s="21">
        <v>2593</v>
      </c>
      <c r="F21" s="21">
        <v>140</v>
      </c>
      <c r="G21" s="72">
        <f t="shared" si="0"/>
        <v>4.7912388774811774</v>
      </c>
      <c r="H21" s="21">
        <v>144</v>
      </c>
      <c r="I21" s="72">
        <f t="shared" si="1"/>
        <v>5.5534130350944855</v>
      </c>
      <c r="J21" s="21">
        <v>1</v>
      </c>
      <c r="K21" s="72">
        <f t="shared" si="2"/>
        <v>3.4223134839151265E-2</v>
      </c>
      <c r="L21" s="21">
        <v>2</v>
      </c>
      <c r="M21" s="72">
        <f t="shared" si="3"/>
        <v>7.7130736598534519E-2</v>
      </c>
      <c r="N21" s="65">
        <f t="shared" si="4"/>
        <v>141</v>
      </c>
      <c r="O21" s="72">
        <f t="shared" si="5"/>
        <v>4.8254620123203287</v>
      </c>
      <c r="P21" s="65">
        <f t="shared" si="6"/>
        <v>146</v>
      </c>
      <c r="Q21" s="72">
        <f t="shared" si="7"/>
        <v>5.63054377169302</v>
      </c>
      <c r="R21" s="107">
        <f t="shared" si="8"/>
        <v>4.7912388774811774</v>
      </c>
      <c r="S21" s="108">
        <f t="shared" si="9"/>
        <v>5.5534130350944855</v>
      </c>
      <c r="T21" s="108">
        <f t="shared" si="10"/>
        <v>3.4223134839151265E-2</v>
      </c>
      <c r="U21" s="108">
        <f t="shared" si="11"/>
        <v>7.7130736598534519E-2</v>
      </c>
      <c r="V21" s="108">
        <f t="shared" si="12"/>
        <v>4.8254620123203287</v>
      </c>
      <c r="W21" s="108">
        <f t="shared" si="13"/>
        <v>5.63054377169302</v>
      </c>
      <c r="X21" s="125"/>
      <c r="Y21" s="125"/>
      <c r="Z21" s="125"/>
    </row>
    <row r="22" spans="1:26" ht="14.45" customHeight="1" x14ac:dyDescent="0.2">
      <c r="A22" s="86"/>
      <c r="B22" s="12">
        <v>14</v>
      </c>
      <c r="C22" s="97" t="s">
        <v>321</v>
      </c>
      <c r="D22" s="21">
        <v>795</v>
      </c>
      <c r="E22" s="21">
        <v>889</v>
      </c>
      <c r="F22" s="21">
        <v>50</v>
      </c>
      <c r="G22" s="72">
        <f t="shared" si="0"/>
        <v>6.2893081761006293</v>
      </c>
      <c r="H22" s="21">
        <v>43</v>
      </c>
      <c r="I22" s="72">
        <f t="shared" si="1"/>
        <v>4.8368953880764902</v>
      </c>
      <c r="J22" s="21">
        <v>2</v>
      </c>
      <c r="K22" s="72">
        <f t="shared" si="2"/>
        <v>0.25157232704402516</v>
      </c>
      <c r="L22" s="21">
        <v>4</v>
      </c>
      <c r="M22" s="72">
        <f t="shared" si="3"/>
        <v>0.44994375703037126</v>
      </c>
      <c r="N22" s="65">
        <f t="shared" si="4"/>
        <v>52</v>
      </c>
      <c r="O22" s="72">
        <f t="shared" si="5"/>
        <v>6.5408805031446544</v>
      </c>
      <c r="P22" s="65">
        <f t="shared" si="6"/>
        <v>47</v>
      </c>
      <c r="Q22" s="72">
        <f t="shared" si="7"/>
        <v>5.2868391451068613</v>
      </c>
      <c r="R22" s="107">
        <f t="shared" si="8"/>
        <v>6.2893081761006293</v>
      </c>
      <c r="S22" s="108">
        <f t="shared" si="9"/>
        <v>4.8368953880764902</v>
      </c>
      <c r="T22" s="108">
        <f t="shared" si="10"/>
        <v>0.25157232704402516</v>
      </c>
      <c r="U22" s="108">
        <f t="shared" si="11"/>
        <v>0.44994375703037121</v>
      </c>
      <c r="V22" s="108">
        <f t="shared" si="12"/>
        <v>6.5408805031446544</v>
      </c>
      <c r="W22" s="108">
        <f t="shared" si="13"/>
        <v>5.2868391451068613</v>
      </c>
      <c r="X22" s="125"/>
      <c r="Y22" s="125"/>
      <c r="Z22" s="125"/>
    </row>
    <row r="23" spans="1:26" ht="14.45" customHeight="1" x14ac:dyDescent="0.2">
      <c r="A23" s="86"/>
      <c r="B23" s="12">
        <v>15</v>
      </c>
      <c r="C23" s="97" t="s">
        <v>322</v>
      </c>
      <c r="D23" s="21">
        <v>2602</v>
      </c>
      <c r="E23" s="21">
        <v>2783</v>
      </c>
      <c r="F23" s="21">
        <v>178</v>
      </c>
      <c r="G23" s="72">
        <f t="shared" si="0"/>
        <v>6.8408916218293623</v>
      </c>
      <c r="H23" s="21">
        <v>188</v>
      </c>
      <c r="I23" s="72">
        <f t="shared" si="1"/>
        <v>6.7553000359324473</v>
      </c>
      <c r="J23" s="21">
        <v>1</v>
      </c>
      <c r="K23" s="72">
        <f t="shared" si="2"/>
        <v>3.843197540353574E-2</v>
      </c>
      <c r="L23" s="21">
        <v>9</v>
      </c>
      <c r="M23" s="72">
        <f t="shared" si="3"/>
        <v>0.32339202299676606</v>
      </c>
      <c r="N23" s="65">
        <f t="shared" si="4"/>
        <v>179</v>
      </c>
      <c r="O23" s="72">
        <f t="shared" si="5"/>
        <v>6.8793235972328972</v>
      </c>
      <c r="P23" s="65">
        <f t="shared" si="6"/>
        <v>197</v>
      </c>
      <c r="Q23" s="72">
        <f t="shared" si="7"/>
        <v>7.0786920589292128</v>
      </c>
      <c r="R23" s="107">
        <f t="shared" si="8"/>
        <v>6.8408916218293623</v>
      </c>
      <c r="S23" s="108">
        <f t="shared" si="9"/>
        <v>6.7553000359324473</v>
      </c>
      <c r="T23" s="108">
        <f t="shared" si="10"/>
        <v>3.843197540353574E-2</v>
      </c>
      <c r="U23" s="108">
        <f t="shared" si="11"/>
        <v>0.32339202299676606</v>
      </c>
      <c r="V23" s="108">
        <f t="shared" si="12"/>
        <v>6.8793235972328981</v>
      </c>
      <c r="W23" s="108">
        <f t="shared" si="13"/>
        <v>7.0786920589292128</v>
      </c>
      <c r="X23" s="125"/>
      <c r="Y23" s="125"/>
      <c r="Z23" s="125"/>
    </row>
    <row r="24" spans="1:26" ht="14.45" customHeight="1" x14ac:dyDescent="0.2">
      <c r="A24" s="86"/>
      <c r="B24" s="12">
        <v>16</v>
      </c>
      <c r="C24" s="97" t="s">
        <v>323</v>
      </c>
      <c r="D24" s="21">
        <v>1088</v>
      </c>
      <c r="E24" s="21">
        <v>1375</v>
      </c>
      <c r="F24" s="21">
        <v>46</v>
      </c>
      <c r="G24" s="72">
        <f t="shared" si="0"/>
        <v>4.2279411764705888</v>
      </c>
      <c r="H24" s="21">
        <v>80</v>
      </c>
      <c r="I24" s="72">
        <f t="shared" si="1"/>
        <v>5.8181818181818183</v>
      </c>
      <c r="J24" s="21">
        <v>3</v>
      </c>
      <c r="K24" s="72">
        <f t="shared" si="2"/>
        <v>0.27573529411764708</v>
      </c>
      <c r="L24" s="21">
        <v>1</v>
      </c>
      <c r="M24" s="72">
        <f t="shared" si="3"/>
        <v>7.2727272727272724E-2</v>
      </c>
      <c r="N24" s="65">
        <f t="shared" si="4"/>
        <v>49</v>
      </c>
      <c r="O24" s="72">
        <f t="shared" si="5"/>
        <v>4.5036764705882355</v>
      </c>
      <c r="P24" s="65">
        <f t="shared" si="6"/>
        <v>81</v>
      </c>
      <c r="Q24" s="72">
        <f t="shared" si="7"/>
        <v>5.8909090909090907</v>
      </c>
      <c r="R24" s="107">
        <f t="shared" si="8"/>
        <v>4.2279411764705879</v>
      </c>
      <c r="S24" s="108">
        <f t="shared" si="9"/>
        <v>5.8181818181818183</v>
      </c>
      <c r="T24" s="108">
        <f t="shared" si="10"/>
        <v>0.27573529411764708</v>
      </c>
      <c r="U24" s="108">
        <f t="shared" si="11"/>
        <v>7.2727272727272724E-2</v>
      </c>
      <c r="V24" s="108">
        <f t="shared" si="12"/>
        <v>4.5036764705882355</v>
      </c>
      <c r="W24" s="108">
        <f t="shared" si="13"/>
        <v>5.8909090909090907</v>
      </c>
      <c r="X24" s="125"/>
      <c r="Y24" s="125"/>
      <c r="Z24" s="125"/>
    </row>
    <row r="25" spans="1:26" ht="14.45" customHeight="1" x14ac:dyDescent="0.2">
      <c r="A25" s="86"/>
      <c r="B25" s="12">
        <v>17</v>
      </c>
      <c r="C25" s="97" t="s">
        <v>324</v>
      </c>
      <c r="D25" s="21">
        <v>1138</v>
      </c>
      <c r="E25" s="21">
        <v>922</v>
      </c>
      <c r="F25" s="21">
        <v>27</v>
      </c>
      <c r="G25" s="72">
        <f t="shared" si="0"/>
        <v>2.3725834797891037</v>
      </c>
      <c r="H25" s="21">
        <v>37</v>
      </c>
      <c r="I25" s="72">
        <f t="shared" si="1"/>
        <v>4.0130151843817785</v>
      </c>
      <c r="J25" s="21"/>
      <c r="K25" s="72">
        <f t="shared" si="2"/>
        <v>0</v>
      </c>
      <c r="L25" s="21">
        <v>19</v>
      </c>
      <c r="M25" s="72">
        <f t="shared" si="3"/>
        <v>2.0607375271149677</v>
      </c>
      <c r="N25" s="65">
        <f t="shared" si="4"/>
        <v>27</v>
      </c>
      <c r="O25" s="72">
        <f t="shared" si="5"/>
        <v>2.3725834797891037</v>
      </c>
      <c r="P25" s="65">
        <f t="shared" si="6"/>
        <v>56</v>
      </c>
      <c r="Q25" s="72">
        <f t="shared" si="7"/>
        <v>6.0737527114967458</v>
      </c>
      <c r="R25" s="107">
        <f t="shared" si="8"/>
        <v>2.3725834797891037</v>
      </c>
      <c r="S25" s="108">
        <f t="shared" si="9"/>
        <v>4.0130151843817785</v>
      </c>
      <c r="T25" s="108">
        <f t="shared" si="10"/>
        <v>0</v>
      </c>
      <c r="U25" s="108">
        <f t="shared" si="11"/>
        <v>2.0607375271149673</v>
      </c>
      <c r="V25" s="108">
        <f t="shared" si="12"/>
        <v>2.3725834797891037</v>
      </c>
      <c r="W25" s="108">
        <f t="shared" si="13"/>
        <v>6.0737527114967458</v>
      </c>
      <c r="X25" s="125"/>
      <c r="Y25" s="125"/>
      <c r="Z25" s="125"/>
    </row>
    <row r="26" spans="1:26" ht="14.45" customHeight="1" x14ac:dyDescent="0.2">
      <c r="A26" s="86"/>
      <c r="B26" s="12">
        <v>18</v>
      </c>
      <c r="C26" s="97" t="s">
        <v>325</v>
      </c>
      <c r="D26" s="21">
        <v>1000</v>
      </c>
      <c r="E26" s="21">
        <v>923</v>
      </c>
      <c r="F26" s="21">
        <v>40</v>
      </c>
      <c r="G26" s="72">
        <f t="shared" si="0"/>
        <v>4</v>
      </c>
      <c r="H26" s="21">
        <v>37</v>
      </c>
      <c r="I26" s="72">
        <f t="shared" si="1"/>
        <v>4.0086673889490791</v>
      </c>
      <c r="J26" s="21">
        <v>3</v>
      </c>
      <c r="K26" s="72">
        <f t="shared" si="2"/>
        <v>0.3</v>
      </c>
      <c r="L26" s="21">
        <v>1</v>
      </c>
      <c r="M26" s="72">
        <f t="shared" si="3"/>
        <v>0.10834236186348861</v>
      </c>
      <c r="N26" s="65">
        <f t="shared" si="4"/>
        <v>43</v>
      </c>
      <c r="O26" s="72">
        <f t="shared" si="5"/>
        <v>4.3</v>
      </c>
      <c r="P26" s="65">
        <f t="shared" si="6"/>
        <v>38</v>
      </c>
      <c r="Q26" s="72">
        <f t="shared" si="7"/>
        <v>4.117009750812568</v>
      </c>
      <c r="R26" s="107">
        <f t="shared" si="8"/>
        <v>4</v>
      </c>
      <c r="S26" s="108">
        <f t="shared" si="9"/>
        <v>4.0086673889490791</v>
      </c>
      <c r="T26" s="108">
        <f t="shared" si="10"/>
        <v>0.3</v>
      </c>
      <c r="U26" s="108">
        <f t="shared" si="11"/>
        <v>0.10834236186348863</v>
      </c>
      <c r="V26" s="108">
        <f t="shared" si="12"/>
        <v>4.3</v>
      </c>
      <c r="W26" s="108">
        <f t="shared" si="13"/>
        <v>4.117009750812568</v>
      </c>
      <c r="X26" s="125"/>
      <c r="Y26" s="125"/>
      <c r="Z26" s="125"/>
    </row>
    <row r="27" spans="1:26" ht="14.45" customHeight="1" x14ac:dyDescent="0.2">
      <c r="A27" s="86"/>
      <c r="B27" s="12">
        <v>19</v>
      </c>
      <c r="C27" s="97" t="s">
        <v>326</v>
      </c>
      <c r="D27" s="21">
        <v>1005</v>
      </c>
      <c r="E27" s="21">
        <v>1248</v>
      </c>
      <c r="F27" s="21">
        <v>26</v>
      </c>
      <c r="G27" s="72">
        <f t="shared" si="0"/>
        <v>2.5870646766169152</v>
      </c>
      <c r="H27" s="21">
        <v>33</v>
      </c>
      <c r="I27" s="72">
        <f t="shared" si="1"/>
        <v>2.6442307692307692</v>
      </c>
      <c r="J27" s="21">
        <v>1</v>
      </c>
      <c r="K27" s="72">
        <f t="shared" si="2"/>
        <v>9.9502487562189046E-2</v>
      </c>
      <c r="L27" s="21">
        <v>4</v>
      </c>
      <c r="M27" s="72">
        <f t="shared" si="3"/>
        <v>0.32051282051282048</v>
      </c>
      <c r="N27" s="65">
        <f t="shared" si="4"/>
        <v>27</v>
      </c>
      <c r="O27" s="72">
        <f t="shared" si="5"/>
        <v>2.6865671641791042</v>
      </c>
      <c r="P27" s="65">
        <f t="shared" si="6"/>
        <v>37</v>
      </c>
      <c r="Q27" s="72">
        <f t="shared" si="7"/>
        <v>2.9647435897435894</v>
      </c>
      <c r="R27" s="107">
        <f t="shared" si="8"/>
        <v>2.5870646766169156</v>
      </c>
      <c r="S27" s="108">
        <f t="shared" si="9"/>
        <v>2.6442307692307692</v>
      </c>
      <c r="T27" s="108">
        <f t="shared" si="10"/>
        <v>9.950248756218906E-2</v>
      </c>
      <c r="U27" s="108">
        <f t="shared" si="11"/>
        <v>0.32051282051282054</v>
      </c>
      <c r="V27" s="108">
        <f t="shared" si="12"/>
        <v>2.6865671641791047</v>
      </c>
      <c r="W27" s="108">
        <f t="shared" si="13"/>
        <v>2.9647435897435899</v>
      </c>
      <c r="X27" s="125"/>
      <c r="Y27" s="125"/>
      <c r="Z27" s="125"/>
    </row>
    <row r="28" spans="1:26" ht="14.45" customHeight="1" x14ac:dyDescent="0.2">
      <c r="A28" s="86"/>
      <c r="B28" s="12">
        <v>20</v>
      </c>
      <c r="C28" s="97" t="s">
        <v>327</v>
      </c>
      <c r="D28" s="21">
        <v>3737</v>
      </c>
      <c r="E28" s="21">
        <v>4457</v>
      </c>
      <c r="F28" s="21">
        <v>138</v>
      </c>
      <c r="G28" s="72">
        <f t="shared" si="0"/>
        <v>3.6928017126036932</v>
      </c>
      <c r="H28" s="21">
        <v>237</v>
      </c>
      <c r="I28" s="72">
        <f t="shared" si="1"/>
        <v>5.317478124298856</v>
      </c>
      <c r="J28" s="21">
        <v>3</v>
      </c>
      <c r="K28" s="72">
        <f t="shared" si="2"/>
        <v>8.0278298100080275E-2</v>
      </c>
      <c r="L28" s="21">
        <v>6</v>
      </c>
      <c r="M28" s="72">
        <f t="shared" si="3"/>
        <v>0.13461969934933812</v>
      </c>
      <c r="N28" s="65">
        <f t="shared" si="4"/>
        <v>141</v>
      </c>
      <c r="O28" s="72">
        <f t="shared" si="5"/>
        <v>3.7730800107037727</v>
      </c>
      <c r="P28" s="65">
        <f t="shared" si="6"/>
        <v>243</v>
      </c>
      <c r="Q28" s="72">
        <f t="shared" si="7"/>
        <v>5.4520978236481934</v>
      </c>
      <c r="R28" s="107">
        <f t="shared" si="8"/>
        <v>3.6928017126036927</v>
      </c>
      <c r="S28" s="108">
        <f t="shared" si="9"/>
        <v>5.317478124298856</v>
      </c>
      <c r="T28" s="108">
        <f t="shared" si="10"/>
        <v>8.0278298100080275E-2</v>
      </c>
      <c r="U28" s="108">
        <f t="shared" si="11"/>
        <v>0.13461969934933812</v>
      </c>
      <c r="V28" s="108">
        <f t="shared" si="12"/>
        <v>3.7730800107037732</v>
      </c>
      <c r="W28" s="108">
        <f t="shared" si="13"/>
        <v>5.4520978236481943</v>
      </c>
      <c r="X28" s="125"/>
      <c r="Y28" s="125"/>
      <c r="Z28" s="125"/>
    </row>
    <row r="29" spans="1:26" ht="14.45" customHeight="1" x14ac:dyDescent="0.2">
      <c r="A29" s="86"/>
      <c r="B29" s="12">
        <v>21</v>
      </c>
      <c r="C29" s="97" t="s">
        <v>328</v>
      </c>
      <c r="D29" s="21">
        <v>812</v>
      </c>
      <c r="E29" s="21">
        <v>679</v>
      </c>
      <c r="F29" s="21">
        <v>42</v>
      </c>
      <c r="G29" s="72">
        <f t="shared" si="0"/>
        <v>5.1724137931034484</v>
      </c>
      <c r="H29" s="21">
        <v>49</v>
      </c>
      <c r="I29" s="72">
        <f t="shared" si="1"/>
        <v>7.216494845360824</v>
      </c>
      <c r="J29" s="21">
        <v>1</v>
      </c>
      <c r="K29" s="72">
        <f t="shared" si="2"/>
        <v>0.12315270935960591</v>
      </c>
      <c r="L29" s="21"/>
      <c r="M29" s="72">
        <f t="shared" si="3"/>
        <v>0</v>
      </c>
      <c r="N29" s="65">
        <f t="shared" si="4"/>
        <v>43</v>
      </c>
      <c r="O29" s="72">
        <f t="shared" si="5"/>
        <v>5.2955665024630543</v>
      </c>
      <c r="P29" s="65">
        <f t="shared" si="6"/>
        <v>49</v>
      </c>
      <c r="Q29" s="72">
        <f t="shared" si="7"/>
        <v>7.216494845360824</v>
      </c>
      <c r="R29" s="107">
        <f t="shared" si="8"/>
        <v>5.1724137931034484</v>
      </c>
      <c r="S29" s="108">
        <f t="shared" si="9"/>
        <v>7.2164948453608249</v>
      </c>
      <c r="T29" s="108">
        <f t="shared" si="10"/>
        <v>0.12315270935960591</v>
      </c>
      <c r="U29" s="108">
        <f t="shared" si="11"/>
        <v>0</v>
      </c>
      <c r="V29" s="108">
        <f t="shared" si="12"/>
        <v>5.2955665024630543</v>
      </c>
      <c r="W29" s="108">
        <f t="shared" si="13"/>
        <v>7.2164948453608249</v>
      </c>
      <c r="X29" s="125"/>
      <c r="Y29" s="125"/>
      <c r="Z29" s="125"/>
    </row>
    <row r="30" spans="1:26" ht="14.45" customHeight="1" x14ac:dyDescent="0.2">
      <c r="A30" s="86"/>
      <c r="B30" s="12">
        <v>22</v>
      </c>
      <c r="C30" s="97" t="s">
        <v>329</v>
      </c>
      <c r="D30" s="21">
        <v>1333</v>
      </c>
      <c r="E30" s="21">
        <v>1304</v>
      </c>
      <c r="F30" s="21">
        <v>42</v>
      </c>
      <c r="G30" s="72">
        <f t="shared" si="0"/>
        <v>3.150787696924231</v>
      </c>
      <c r="H30" s="21">
        <v>48</v>
      </c>
      <c r="I30" s="72">
        <f t="shared" si="1"/>
        <v>3.6809815950920246</v>
      </c>
      <c r="J30" s="21">
        <v>1</v>
      </c>
      <c r="K30" s="72">
        <f t="shared" si="2"/>
        <v>7.5018754688672168E-2</v>
      </c>
      <c r="L30" s="21"/>
      <c r="M30" s="72">
        <f t="shared" si="3"/>
        <v>0</v>
      </c>
      <c r="N30" s="65">
        <f t="shared" si="4"/>
        <v>43</v>
      </c>
      <c r="O30" s="72">
        <f t="shared" si="5"/>
        <v>3.225806451612903</v>
      </c>
      <c r="P30" s="65">
        <f t="shared" si="6"/>
        <v>48</v>
      </c>
      <c r="Q30" s="72">
        <f t="shared" si="7"/>
        <v>3.6809815950920246</v>
      </c>
      <c r="R30" s="107">
        <f t="shared" si="8"/>
        <v>3.150787696924231</v>
      </c>
      <c r="S30" s="108">
        <f t="shared" si="9"/>
        <v>3.6809815950920246</v>
      </c>
      <c r="T30" s="108">
        <f t="shared" si="10"/>
        <v>7.5018754688672168E-2</v>
      </c>
      <c r="U30" s="108">
        <f t="shared" si="11"/>
        <v>0</v>
      </c>
      <c r="V30" s="108">
        <f t="shared" si="12"/>
        <v>3.225806451612903</v>
      </c>
      <c r="W30" s="108">
        <f t="shared" si="13"/>
        <v>3.6809815950920246</v>
      </c>
      <c r="X30" s="125"/>
      <c r="Y30" s="125"/>
      <c r="Z30" s="125"/>
    </row>
    <row r="31" spans="1:26" ht="14.45" customHeight="1" x14ac:dyDescent="0.2">
      <c r="A31" s="86"/>
      <c r="B31" s="12">
        <v>23</v>
      </c>
      <c r="C31" s="97" t="s">
        <v>330</v>
      </c>
      <c r="D31" s="21">
        <v>1889</v>
      </c>
      <c r="E31" s="21">
        <v>1550</v>
      </c>
      <c r="F31" s="21">
        <v>63</v>
      </c>
      <c r="G31" s="72">
        <f t="shared" si="0"/>
        <v>3.3350979354155639</v>
      </c>
      <c r="H31" s="21">
        <v>69</v>
      </c>
      <c r="I31" s="72">
        <f t="shared" si="1"/>
        <v>4.4516129032258069</v>
      </c>
      <c r="J31" s="21">
        <v>3</v>
      </c>
      <c r="K31" s="72">
        <f t="shared" si="2"/>
        <v>0.15881418740074113</v>
      </c>
      <c r="L31" s="21">
        <v>1</v>
      </c>
      <c r="M31" s="72">
        <f t="shared" si="3"/>
        <v>6.4516129032258063E-2</v>
      </c>
      <c r="N31" s="65">
        <f t="shared" si="4"/>
        <v>66</v>
      </c>
      <c r="O31" s="72">
        <f t="shared" si="5"/>
        <v>3.4939121228163046</v>
      </c>
      <c r="P31" s="65">
        <f t="shared" si="6"/>
        <v>70</v>
      </c>
      <c r="Q31" s="72">
        <f t="shared" si="7"/>
        <v>4.5161290322580641</v>
      </c>
      <c r="R31" s="107">
        <f t="shared" si="8"/>
        <v>3.3350979354155639</v>
      </c>
      <c r="S31" s="108">
        <f t="shared" si="9"/>
        <v>4.4516129032258061</v>
      </c>
      <c r="T31" s="108">
        <f t="shared" si="10"/>
        <v>0.15881418740074113</v>
      </c>
      <c r="U31" s="108">
        <f t="shared" si="11"/>
        <v>6.4516129032258063E-2</v>
      </c>
      <c r="V31" s="108">
        <f t="shared" si="12"/>
        <v>3.493912122816305</v>
      </c>
      <c r="W31" s="108">
        <f t="shared" si="13"/>
        <v>4.5161290322580649</v>
      </c>
      <c r="X31" s="125"/>
      <c r="Y31" s="125"/>
      <c r="Z31" s="125"/>
    </row>
    <row r="32" spans="1:26" ht="14.45" customHeight="1" x14ac:dyDescent="0.2">
      <c r="A32" s="86"/>
      <c r="B32" s="12">
        <v>24</v>
      </c>
      <c r="C32" s="97" t="s">
        <v>331</v>
      </c>
      <c r="D32" s="21">
        <v>405</v>
      </c>
      <c r="E32" s="21">
        <v>355</v>
      </c>
      <c r="F32" s="21">
        <v>26</v>
      </c>
      <c r="G32" s="72">
        <f t="shared" si="0"/>
        <v>6.4197530864197532</v>
      </c>
      <c r="H32" s="21">
        <v>25</v>
      </c>
      <c r="I32" s="72">
        <f t="shared" si="1"/>
        <v>7.042253521126761</v>
      </c>
      <c r="J32" s="21"/>
      <c r="K32" s="72">
        <f t="shared" si="2"/>
        <v>0</v>
      </c>
      <c r="L32" s="21">
        <v>1</v>
      </c>
      <c r="M32" s="72">
        <f t="shared" si="3"/>
        <v>0.28169014084507044</v>
      </c>
      <c r="N32" s="65">
        <f t="shared" si="4"/>
        <v>26</v>
      </c>
      <c r="O32" s="72">
        <f t="shared" si="5"/>
        <v>6.4197530864197532</v>
      </c>
      <c r="P32" s="65">
        <f t="shared" si="6"/>
        <v>26</v>
      </c>
      <c r="Q32" s="72">
        <f t="shared" si="7"/>
        <v>7.323943661971831</v>
      </c>
      <c r="R32" s="107">
        <f t="shared" si="8"/>
        <v>6.4197530864197532</v>
      </c>
      <c r="S32" s="108">
        <f t="shared" si="9"/>
        <v>7.042253521126761</v>
      </c>
      <c r="T32" s="108">
        <f t="shared" si="10"/>
        <v>0</v>
      </c>
      <c r="U32" s="108">
        <f t="shared" si="11"/>
        <v>0.28169014084507044</v>
      </c>
      <c r="V32" s="108">
        <f t="shared" si="12"/>
        <v>6.4197530864197532</v>
      </c>
      <c r="W32" s="108">
        <f t="shared" si="13"/>
        <v>7.323943661971831</v>
      </c>
      <c r="X32" s="125"/>
      <c r="Y32" s="125"/>
      <c r="Z32" s="125"/>
    </row>
    <row r="33" spans="1:26" ht="14.45" customHeight="1" x14ac:dyDescent="0.2">
      <c r="A33" s="86"/>
      <c r="B33" s="12">
        <v>25</v>
      </c>
      <c r="C33" s="97" t="s">
        <v>332</v>
      </c>
      <c r="D33" s="21">
        <v>822</v>
      </c>
      <c r="E33" s="21">
        <v>540</v>
      </c>
      <c r="F33" s="21">
        <v>42</v>
      </c>
      <c r="G33" s="72">
        <f t="shared" si="0"/>
        <v>5.1094890510948909</v>
      </c>
      <c r="H33" s="21">
        <v>49</v>
      </c>
      <c r="I33" s="72">
        <f t="shared" si="1"/>
        <v>9.0740740740740744</v>
      </c>
      <c r="J33" s="21">
        <v>1</v>
      </c>
      <c r="K33" s="72">
        <f t="shared" si="2"/>
        <v>0.12165450121654502</v>
      </c>
      <c r="L33" s="21">
        <v>1</v>
      </c>
      <c r="M33" s="72">
        <f t="shared" si="3"/>
        <v>0.1851851851851852</v>
      </c>
      <c r="N33" s="65">
        <f t="shared" si="4"/>
        <v>43</v>
      </c>
      <c r="O33" s="72">
        <f t="shared" si="5"/>
        <v>5.2311435523114351</v>
      </c>
      <c r="P33" s="65">
        <f t="shared" si="6"/>
        <v>50</v>
      </c>
      <c r="Q33" s="72">
        <f t="shared" si="7"/>
        <v>9.2592592592592595</v>
      </c>
      <c r="R33" s="107">
        <f t="shared" si="8"/>
        <v>5.1094890510948909</v>
      </c>
      <c r="S33" s="108">
        <f t="shared" si="9"/>
        <v>9.0740740740740744</v>
      </c>
      <c r="T33" s="108">
        <f t="shared" si="10"/>
        <v>0.12165450121654502</v>
      </c>
      <c r="U33" s="108">
        <f t="shared" si="11"/>
        <v>0.18518518518518517</v>
      </c>
      <c r="V33" s="108">
        <f t="shared" si="12"/>
        <v>5.2311435523114351</v>
      </c>
      <c r="W33" s="108">
        <f t="shared" si="13"/>
        <v>9.2592592592592595</v>
      </c>
      <c r="X33" s="125"/>
      <c r="Y33" s="125"/>
      <c r="Z33" s="125"/>
    </row>
    <row r="34" spans="1:26" ht="14.45" customHeight="1" x14ac:dyDescent="0.2">
      <c r="A34" s="86"/>
      <c r="B34" s="12">
        <v>26</v>
      </c>
      <c r="C34" s="97" t="s">
        <v>123</v>
      </c>
      <c r="D34" s="21">
        <v>8045</v>
      </c>
      <c r="E34" s="21">
        <v>6579</v>
      </c>
      <c r="F34" s="21">
        <v>401</v>
      </c>
      <c r="G34" s="72">
        <f t="shared" si="0"/>
        <v>4.9844623990055936</v>
      </c>
      <c r="H34" s="21">
        <v>410</v>
      </c>
      <c r="I34" s="72">
        <f t="shared" si="1"/>
        <v>6.2319501443988452</v>
      </c>
      <c r="J34" s="21">
        <v>8</v>
      </c>
      <c r="K34" s="72">
        <f t="shared" si="2"/>
        <v>9.9440646364201371E-2</v>
      </c>
      <c r="L34" s="21">
        <v>18</v>
      </c>
      <c r="M34" s="72">
        <f t="shared" si="3"/>
        <v>0.27359781121751026</v>
      </c>
      <c r="N34" s="65">
        <f t="shared" si="4"/>
        <v>409</v>
      </c>
      <c r="O34" s="72">
        <f t="shared" si="5"/>
        <v>5.0839030453697944</v>
      </c>
      <c r="P34" s="65">
        <f t="shared" si="6"/>
        <v>428</v>
      </c>
      <c r="Q34" s="72">
        <f t="shared" si="7"/>
        <v>6.5055479556163549</v>
      </c>
      <c r="R34" s="107">
        <f t="shared" si="8"/>
        <v>4.9844623990055936</v>
      </c>
      <c r="S34" s="108">
        <f t="shared" si="9"/>
        <v>6.2319501443988452</v>
      </c>
      <c r="T34" s="108">
        <f t="shared" si="10"/>
        <v>9.9440646364201371E-2</v>
      </c>
      <c r="U34" s="108">
        <f t="shared" si="11"/>
        <v>0.27359781121751026</v>
      </c>
      <c r="V34" s="108">
        <f t="shared" si="12"/>
        <v>5.0839030453697953</v>
      </c>
      <c r="W34" s="108">
        <f t="shared" si="13"/>
        <v>6.5055479556163549</v>
      </c>
    </row>
    <row r="35" spans="1:26" ht="14.45" customHeight="1" x14ac:dyDescent="0.2">
      <c r="A35" s="86"/>
      <c r="B35" s="12">
        <v>27</v>
      </c>
      <c r="C35" s="97" t="s">
        <v>124</v>
      </c>
      <c r="D35" s="21"/>
      <c r="E35" s="21"/>
      <c r="F35" s="21"/>
      <c r="G35" s="72"/>
      <c r="H35" s="21"/>
      <c r="I35" s="72"/>
      <c r="J35" s="21"/>
      <c r="K35" s="72"/>
      <c r="L35" s="21"/>
      <c r="M35" s="72"/>
      <c r="N35" s="65"/>
      <c r="O35" s="72"/>
      <c r="P35" s="65"/>
      <c r="Q35" s="72"/>
      <c r="R35" s="107"/>
      <c r="S35" s="108">
        <f t="shared" si="9"/>
        <v>0</v>
      </c>
      <c r="T35" s="108">
        <f t="shared" si="10"/>
        <v>0</v>
      </c>
      <c r="U35" s="108">
        <f t="shared" si="11"/>
        <v>0</v>
      </c>
      <c r="V35" s="108">
        <f t="shared" si="12"/>
        <v>0</v>
      </c>
      <c r="W35" s="108">
        <f t="shared" si="13"/>
        <v>0</v>
      </c>
      <c r="X35" s="125"/>
      <c r="Y35" s="125"/>
      <c r="Z35" s="125"/>
    </row>
    <row r="36" spans="1:26" ht="14.45" customHeight="1" x14ac:dyDescent="0.2">
      <c r="A36" s="86"/>
      <c r="B36" s="62"/>
      <c r="C36" s="98" t="s">
        <v>52</v>
      </c>
      <c r="D36" s="99">
        <f>SUM(D9:D35)</f>
        <v>46179</v>
      </c>
      <c r="E36" s="99">
        <f>SUM(E9:E35)</f>
        <v>46545</v>
      </c>
      <c r="F36" s="99">
        <f>SUM(F9:F35)</f>
        <v>2003</v>
      </c>
      <c r="G36" s="78">
        <f>IF(D36=0,0,F36/D36*100)</f>
        <v>4.3374694125035189</v>
      </c>
      <c r="H36" s="99">
        <f>SUM(H9:H35)</f>
        <v>2420</v>
      </c>
      <c r="I36" s="78">
        <f>IF(E36=0,"0",H36/E36*100)</f>
        <v>5.1992695241164464</v>
      </c>
      <c r="J36" s="99">
        <f>SUM(J9:J35)</f>
        <v>41</v>
      </c>
      <c r="K36" s="78">
        <f>IF(D36=0,0,J36/D36*100)</f>
        <v>8.8784945538015109E-2</v>
      </c>
      <c r="L36" s="99">
        <f>SUM(L9:L35)</f>
        <v>99</v>
      </c>
      <c r="M36" s="78">
        <f>IF(E36=0,"0",L36/E36*100)</f>
        <v>0.21269738962294554</v>
      </c>
      <c r="N36" s="99">
        <f>SUM(N9:N35)</f>
        <v>2044</v>
      </c>
      <c r="O36" s="78">
        <f>IF(D36=0,0,N36/D36*100)</f>
        <v>4.4262543580415343</v>
      </c>
      <c r="P36" s="99">
        <f>SUM(P9:P35)</f>
        <v>2519</v>
      </c>
      <c r="Q36" s="78">
        <f>IF(E36=0,"0",P36/E36*100)</f>
        <v>5.4119669137393922</v>
      </c>
      <c r="R36" s="107">
        <f>IF(D36=0,0,SUM(F36*100/D36))</f>
        <v>4.3374694125035189</v>
      </c>
      <c r="S36" s="108">
        <f t="shared" si="9"/>
        <v>5.1992695241164464</v>
      </c>
      <c r="T36" s="108">
        <f t="shared" si="10"/>
        <v>8.8784945538015109E-2</v>
      </c>
      <c r="U36" s="108">
        <f t="shared" si="11"/>
        <v>0.21269738962294554</v>
      </c>
      <c r="V36" s="108">
        <f t="shared" si="12"/>
        <v>4.4262543580415343</v>
      </c>
      <c r="W36" s="108">
        <f t="shared" si="13"/>
        <v>5.4119669137393922</v>
      </c>
    </row>
    <row r="37" spans="1:26" ht="12.95" customHeight="1" x14ac:dyDescent="0.2">
      <c r="B37" s="2"/>
      <c r="C37" s="2"/>
      <c r="D37" s="2"/>
      <c r="E37" s="2"/>
      <c r="F37" s="116">
        <v>1983</v>
      </c>
      <c r="G37" s="2"/>
      <c r="H37" s="2"/>
      <c r="I37" s="2"/>
      <c r="J37" s="116">
        <v>386</v>
      </c>
      <c r="K37" s="2"/>
      <c r="L37" s="2"/>
      <c r="M37" s="2"/>
      <c r="N37" s="2"/>
      <c r="O37" s="2"/>
      <c r="P37" s="2"/>
      <c r="Q37" s="2"/>
    </row>
    <row r="38" spans="1:26" ht="12.95" customHeight="1" x14ac:dyDescent="0.2">
      <c r="C38" s="25" t="s">
        <v>375</v>
      </c>
    </row>
    <row r="39" spans="1:26" ht="12.95" customHeight="1" x14ac:dyDescent="0.2">
      <c r="D39" s="349"/>
      <c r="E39" s="350"/>
      <c r="F39" s="350"/>
      <c r="G39" s="350"/>
      <c r="H39" s="350"/>
    </row>
  </sheetData>
  <mergeCells count="18">
    <mergeCell ref="P6:Q6"/>
    <mergeCell ref="D39:H39"/>
    <mergeCell ref="E6:E7"/>
    <mergeCell ref="F6:G6"/>
    <mergeCell ref="H6:I6"/>
    <mergeCell ref="J6:K6"/>
    <mergeCell ref="L6:M6"/>
    <mergeCell ref="N6:O6"/>
    <mergeCell ref="A2:Q2"/>
    <mergeCell ref="A3:Q3"/>
    <mergeCell ref="A4:Q4"/>
    <mergeCell ref="B5:B7"/>
    <mergeCell ref="C5:C7"/>
    <mergeCell ref="D5:E5"/>
    <mergeCell ref="F5:I5"/>
    <mergeCell ref="J5:M5"/>
    <mergeCell ref="N5:Q5"/>
    <mergeCell ref="D6:D7"/>
  </mergeCells>
  <pageMargins left="0.51181102362204722" right="0.51181102362204722" top="0.35433070866141736" bottom="0.35433070866141736" header="0.31496062992125984" footer="0.31496062992125984"/>
  <pageSetup paperSize="9" scale="90" orientation="landscape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opLeftCell="A7" workbookViewId="0">
      <selection activeCell="K35" sqref="K35"/>
    </sheetView>
  </sheetViews>
  <sheetFormatPr defaultRowHeight="12.75" x14ac:dyDescent="0.2"/>
  <cols>
    <col min="1" max="1" width="3.5703125" customWidth="1"/>
    <col min="2" max="2" width="21.28515625" customWidth="1"/>
    <col min="3" max="3" width="9.42578125" customWidth="1"/>
    <col min="4" max="4" width="9.28515625" customWidth="1"/>
    <col min="5" max="12" width="9.7109375" customWidth="1"/>
    <col min="14" max="14" width="0.140625" customWidth="1"/>
    <col min="16" max="16" width="0.28515625" hidden="1" customWidth="1"/>
    <col min="17" max="17" width="9.140625" hidden="1" customWidth="1"/>
  </cols>
  <sheetData>
    <row r="1" spans="1:17" x14ac:dyDescent="0.2">
      <c r="A1" s="119"/>
      <c r="L1" s="31" t="s">
        <v>393</v>
      </c>
    </row>
    <row r="2" spans="1:17" ht="18.2" customHeight="1" x14ac:dyDescent="0.3">
      <c r="A2" s="129"/>
      <c r="B2" s="297" t="s">
        <v>20</v>
      </c>
      <c r="C2" s="297"/>
      <c r="D2" s="297"/>
      <c r="E2" s="297"/>
      <c r="F2" s="297"/>
      <c r="G2" s="297"/>
      <c r="H2" s="297"/>
      <c r="I2" s="297"/>
      <c r="J2" s="297"/>
      <c r="K2" s="297"/>
      <c r="L2" s="297"/>
    </row>
    <row r="3" spans="1:17" ht="10.5" customHeight="1" x14ac:dyDescent="0.3">
      <c r="A3" s="295"/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</row>
    <row r="4" spans="1:17" ht="12.2" customHeight="1" x14ac:dyDescent="0.3">
      <c r="A4" s="130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</row>
    <row r="5" spans="1:17" ht="17.25" customHeight="1" x14ac:dyDescent="0.2">
      <c r="A5" s="351" t="s">
        <v>28</v>
      </c>
      <c r="B5" s="230" t="s">
        <v>97</v>
      </c>
      <c r="C5" s="230" t="s">
        <v>387</v>
      </c>
      <c r="D5" s="230"/>
      <c r="E5" s="230" t="s">
        <v>388</v>
      </c>
      <c r="F5" s="230"/>
      <c r="G5" s="230"/>
      <c r="H5" s="230"/>
      <c r="I5" s="230"/>
      <c r="J5" s="230"/>
      <c r="K5" s="230"/>
      <c r="L5" s="230"/>
      <c r="M5" s="6"/>
    </row>
    <row r="6" spans="1:17" x14ac:dyDescent="0.2">
      <c r="A6" s="351"/>
      <c r="B6" s="230"/>
      <c r="C6" s="230"/>
      <c r="D6" s="230"/>
      <c r="E6" s="230" t="s">
        <v>389</v>
      </c>
      <c r="F6" s="230"/>
      <c r="G6" s="230"/>
      <c r="H6" s="230"/>
      <c r="I6" s="230" t="s">
        <v>391</v>
      </c>
      <c r="J6" s="230"/>
      <c r="K6" s="230"/>
      <c r="L6" s="230"/>
      <c r="M6" s="6"/>
    </row>
    <row r="7" spans="1:17" ht="25.5" customHeight="1" x14ac:dyDescent="0.2">
      <c r="A7" s="351"/>
      <c r="B7" s="230"/>
      <c r="C7" s="230"/>
      <c r="D7" s="230"/>
      <c r="E7" s="230"/>
      <c r="F7" s="230"/>
      <c r="G7" s="230"/>
      <c r="H7" s="230"/>
      <c r="I7" s="230" t="s">
        <v>392</v>
      </c>
      <c r="J7" s="230"/>
      <c r="K7" s="230"/>
      <c r="L7" s="230"/>
      <c r="M7" s="6"/>
    </row>
    <row r="8" spans="1:17" ht="87.75" customHeight="1" x14ac:dyDescent="0.2">
      <c r="A8" s="351"/>
      <c r="B8" s="230"/>
      <c r="C8" s="14">
        <v>2018</v>
      </c>
      <c r="D8" s="14">
        <v>2019</v>
      </c>
      <c r="E8" s="14">
        <v>2018</v>
      </c>
      <c r="F8" s="62" t="s">
        <v>390</v>
      </c>
      <c r="G8" s="14">
        <v>2019</v>
      </c>
      <c r="H8" s="62" t="s">
        <v>390</v>
      </c>
      <c r="I8" s="14">
        <v>2018</v>
      </c>
      <c r="J8" s="62" t="s">
        <v>390</v>
      </c>
      <c r="K8" s="14">
        <v>2019</v>
      </c>
      <c r="L8" s="62" t="s">
        <v>390</v>
      </c>
      <c r="M8" s="6"/>
      <c r="P8" s="139" t="s">
        <v>394</v>
      </c>
      <c r="Q8" s="139" t="s">
        <v>395</v>
      </c>
    </row>
    <row r="9" spans="1:17" ht="12.95" customHeight="1" x14ac:dyDescent="0.2">
      <c r="A9" s="12" t="s">
        <v>29</v>
      </c>
      <c r="B9" s="134" t="s">
        <v>31</v>
      </c>
      <c r="C9" s="136">
        <v>1</v>
      </c>
      <c r="D9" s="136">
        <v>2</v>
      </c>
      <c r="E9" s="136">
        <v>3</v>
      </c>
      <c r="F9" s="138">
        <v>4</v>
      </c>
      <c r="G9" s="136">
        <v>5</v>
      </c>
      <c r="H9" s="138">
        <v>6</v>
      </c>
      <c r="I9" s="136">
        <v>7</v>
      </c>
      <c r="J9" s="138">
        <v>8</v>
      </c>
      <c r="K9" s="136">
        <v>9</v>
      </c>
      <c r="L9" s="138">
        <v>10</v>
      </c>
      <c r="M9" s="6"/>
    </row>
    <row r="10" spans="1:17" ht="12.95" customHeight="1" x14ac:dyDescent="0.2">
      <c r="A10" s="12">
        <v>1</v>
      </c>
      <c r="B10" s="135" t="s">
        <v>385</v>
      </c>
      <c r="C10" s="21"/>
      <c r="D10" s="21"/>
      <c r="E10" s="65"/>
      <c r="F10" s="114"/>
      <c r="G10" s="65"/>
      <c r="H10" s="114"/>
      <c r="I10" s="65"/>
      <c r="J10" s="114"/>
      <c r="K10" s="65"/>
      <c r="L10" s="114"/>
      <c r="M10" s="107"/>
      <c r="N10" s="108"/>
    </row>
    <row r="11" spans="1:17" ht="12.95" customHeight="1" x14ac:dyDescent="0.2">
      <c r="A11" s="12">
        <v>2</v>
      </c>
      <c r="B11" s="135" t="s">
        <v>309</v>
      </c>
      <c r="C11" s="21">
        <v>3314</v>
      </c>
      <c r="D11" s="21">
        <v>3574</v>
      </c>
      <c r="E11" s="65">
        <v>246</v>
      </c>
      <c r="F11" s="114">
        <f t="shared" ref="F11:F35" si="0">IF(C11=0,0,E11*100/C11)</f>
        <v>7.4230537115268556</v>
      </c>
      <c r="G11" s="65">
        <v>297</v>
      </c>
      <c r="H11" s="114">
        <f t="shared" ref="H11:H35" si="1">IF(D11=0,IF(G11=0,0,100),M11)</f>
        <v>8.3100167879127032</v>
      </c>
      <c r="I11" s="65">
        <v>61</v>
      </c>
      <c r="J11" s="114">
        <f t="shared" ref="J11:J35" si="2">IF(C11=0,0,I11*100/C11)</f>
        <v>1.8406759203379601</v>
      </c>
      <c r="K11" s="65">
        <v>81</v>
      </c>
      <c r="L11" s="114">
        <f t="shared" ref="L11:L35" si="3">IF(D11=0,IF(K11=0,0,100),N11)</f>
        <v>2.2663682148852824</v>
      </c>
      <c r="M11" s="107">
        <f t="shared" ref="M11:M37" si="4">IF(D11=0,0,SUM(G11*100/D11))</f>
        <v>8.3100167879127032</v>
      </c>
      <c r="N11" s="108">
        <f t="shared" ref="N11:N37" si="5">K11*100/D11</f>
        <v>2.2663682148852824</v>
      </c>
    </row>
    <row r="12" spans="1:17" ht="12.95" customHeight="1" x14ac:dyDescent="0.2">
      <c r="A12" s="12">
        <v>3</v>
      </c>
      <c r="B12" s="135" t="s">
        <v>310</v>
      </c>
      <c r="C12" s="21">
        <v>1095</v>
      </c>
      <c r="D12" s="21">
        <v>989</v>
      </c>
      <c r="E12" s="65">
        <v>224</v>
      </c>
      <c r="F12" s="114">
        <f t="shared" si="0"/>
        <v>20.456621004566209</v>
      </c>
      <c r="G12" s="65">
        <v>278</v>
      </c>
      <c r="H12" s="114">
        <f t="shared" si="1"/>
        <v>28.109201213346815</v>
      </c>
      <c r="I12" s="65">
        <v>65</v>
      </c>
      <c r="J12" s="114">
        <f t="shared" si="2"/>
        <v>5.9360730593607309</v>
      </c>
      <c r="K12" s="65">
        <v>62</v>
      </c>
      <c r="L12" s="114">
        <f t="shared" si="3"/>
        <v>6.268958543983822</v>
      </c>
      <c r="M12" s="107">
        <f t="shared" si="4"/>
        <v>28.109201213346815</v>
      </c>
      <c r="N12" s="108">
        <f t="shared" si="5"/>
        <v>6.268958543983822</v>
      </c>
    </row>
    <row r="13" spans="1:17" ht="12.95" customHeight="1" x14ac:dyDescent="0.2">
      <c r="A13" s="12">
        <v>4</v>
      </c>
      <c r="B13" s="135" t="s">
        <v>311</v>
      </c>
      <c r="C13" s="21">
        <v>12550</v>
      </c>
      <c r="D13" s="21">
        <v>8684</v>
      </c>
      <c r="E13" s="65">
        <v>1342</v>
      </c>
      <c r="F13" s="114">
        <f t="shared" si="0"/>
        <v>10.693227091633466</v>
      </c>
      <c r="G13" s="65">
        <v>1759</v>
      </c>
      <c r="H13" s="114">
        <f t="shared" si="1"/>
        <v>20.255642561031781</v>
      </c>
      <c r="I13" s="65">
        <v>442</v>
      </c>
      <c r="J13" s="114">
        <f t="shared" si="2"/>
        <v>3.5219123505976095</v>
      </c>
      <c r="K13" s="65">
        <v>520</v>
      </c>
      <c r="L13" s="114">
        <f t="shared" si="3"/>
        <v>5.9880239520958085</v>
      </c>
      <c r="M13" s="107">
        <f t="shared" si="4"/>
        <v>20.255642561031781</v>
      </c>
      <c r="N13" s="108">
        <f t="shared" si="5"/>
        <v>5.9880239520958085</v>
      </c>
    </row>
    <row r="14" spans="1:17" ht="12.95" customHeight="1" x14ac:dyDescent="0.2">
      <c r="A14" s="12">
        <v>5</v>
      </c>
      <c r="B14" s="135" t="s">
        <v>312</v>
      </c>
      <c r="C14" s="21">
        <v>3260</v>
      </c>
      <c r="D14" s="21">
        <v>2840</v>
      </c>
      <c r="E14" s="65">
        <v>546</v>
      </c>
      <c r="F14" s="114">
        <f t="shared" si="0"/>
        <v>16.74846625766871</v>
      </c>
      <c r="G14" s="65">
        <v>771</v>
      </c>
      <c r="H14" s="114">
        <f t="shared" si="1"/>
        <v>27.14788732394366</v>
      </c>
      <c r="I14" s="65">
        <v>109</v>
      </c>
      <c r="J14" s="114">
        <f t="shared" si="2"/>
        <v>3.3435582822085887</v>
      </c>
      <c r="K14" s="65">
        <v>211</v>
      </c>
      <c r="L14" s="114">
        <f t="shared" si="3"/>
        <v>7.429577464788732</v>
      </c>
      <c r="M14" s="107">
        <f t="shared" si="4"/>
        <v>27.14788732394366</v>
      </c>
      <c r="N14" s="108">
        <f t="shared" si="5"/>
        <v>7.429577464788732</v>
      </c>
      <c r="P14" s="25">
        <v>7</v>
      </c>
      <c r="Q14" s="25">
        <v>19</v>
      </c>
    </row>
    <row r="15" spans="1:17" ht="12.95" customHeight="1" x14ac:dyDescent="0.2">
      <c r="A15" s="12">
        <v>6</v>
      </c>
      <c r="B15" s="135" t="s">
        <v>313</v>
      </c>
      <c r="C15" s="21">
        <v>3211</v>
      </c>
      <c r="D15" s="21">
        <v>4012</v>
      </c>
      <c r="E15" s="65">
        <v>302</v>
      </c>
      <c r="F15" s="114">
        <f t="shared" si="0"/>
        <v>9.4051697290563681</v>
      </c>
      <c r="G15" s="65">
        <v>359</v>
      </c>
      <c r="H15" s="114">
        <f t="shared" si="1"/>
        <v>8.9481555333998006</v>
      </c>
      <c r="I15" s="65">
        <v>113</v>
      </c>
      <c r="J15" s="114">
        <f t="shared" si="2"/>
        <v>3.5191529118654623</v>
      </c>
      <c r="K15" s="65">
        <v>81</v>
      </c>
      <c r="L15" s="114">
        <f t="shared" si="3"/>
        <v>2.0189431704885346</v>
      </c>
      <c r="M15" s="107">
        <f t="shared" si="4"/>
        <v>8.9481555333998006</v>
      </c>
      <c r="N15" s="108">
        <f t="shared" si="5"/>
        <v>2.0189431704885346</v>
      </c>
    </row>
    <row r="16" spans="1:17" ht="12.95" customHeight="1" x14ac:dyDescent="0.2">
      <c r="A16" s="12">
        <v>7</v>
      </c>
      <c r="B16" s="135" t="s">
        <v>314</v>
      </c>
      <c r="C16" s="21">
        <v>918</v>
      </c>
      <c r="D16" s="21">
        <v>790</v>
      </c>
      <c r="E16" s="65">
        <v>163</v>
      </c>
      <c r="F16" s="114">
        <f t="shared" si="0"/>
        <v>17.755991285403049</v>
      </c>
      <c r="G16" s="65">
        <v>191</v>
      </c>
      <c r="H16" s="114">
        <f t="shared" si="1"/>
        <v>24.177215189873419</v>
      </c>
      <c r="I16" s="65">
        <v>53</v>
      </c>
      <c r="J16" s="114">
        <f t="shared" si="2"/>
        <v>5.7734204793028319</v>
      </c>
      <c r="K16" s="65">
        <v>65</v>
      </c>
      <c r="L16" s="114">
        <f t="shared" si="3"/>
        <v>8.2278481012658222</v>
      </c>
      <c r="M16" s="107">
        <f t="shared" si="4"/>
        <v>24.177215189873419</v>
      </c>
      <c r="N16" s="108">
        <f t="shared" si="5"/>
        <v>8.2278481012658222</v>
      </c>
    </row>
    <row r="17" spans="1:17" ht="12.95" customHeight="1" x14ac:dyDescent="0.2">
      <c r="A17" s="12">
        <v>8</v>
      </c>
      <c r="B17" s="135" t="s">
        <v>315</v>
      </c>
      <c r="C17" s="21">
        <v>3466</v>
      </c>
      <c r="D17" s="21">
        <v>4452</v>
      </c>
      <c r="E17" s="65">
        <v>602</v>
      </c>
      <c r="F17" s="114">
        <f t="shared" si="0"/>
        <v>17.368724754760532</v>
      </c>
      <c r="G17" s="65">
        <v>871</v>
      </c>
      <c r="H17" s="114">
        <f t="shared" si="1"/>
        <v>19.564240790655884</v>
      </c>
      <c r="I17" s="65">
        <v>186</v>
      </c>
      <c r="J17" s="114">
        <f t="shared" si="2"/>
        <v>5.3664166185804962</v>
      </c>
      <c r="K17" s="65">
        <v>279</v>
      </c>
      <c r="L17" s="114">
        <f t="shared" si="3"/>
        <v>6.2668463611859835</v>
      </c>
      <c r="M17" s="107">
        <f t="shared" si="4"/>
        <v>19.564240790655884</v>
      </c>
      <c r="N17" s="108">
        <f t="shared" si="5"/>
        <v>6.2668463611859835</v>
      </c>
      <c r="P17" s="25">
        <v>115</v>
      </c>
      <c r="Q17" s="25">
        <v>391</v>
      </c>
    </row>
    <row r="18" spans="1:17" ht="12.95" customHeight="1" x14ac:dyDescent="0.2">
      <c r="A18" s="12">
        <v>9</v>
      </c>
      <c r="B18" s="135" t="s">
        <v>316</v>
      </c>
      <c r="C18" s="21">
        <v>1838</v>
      </c>
      <c r="D18" s="21">
        <v>2065</v>
      </c>
      <c r="E18" s="65">
        <v>330</v>
      </c>
      <c r="F18" s="114">
        <f t="shared" si="0"/>
        <v>17.954298150163222</v>
      </c>
      <c r="G18" s="65">
        <v>374</v>
      </c>
      <c r="H18" s="114">
        <f t="shared" si="1"/>
        <v>18.111380145278449</v>
      </c>
      <c r="I18" s="65">
        <v>113</v>
      </c>
      <c r="J18" s="114">
        <f t="shared" si="2"/>
        <v>6.1479869423286182</v>
      </c>
      <c r="K18" s="65">
        <v>112</v>
      </c>
      <c r="L18" s="114">
        <f t="shared" si="3"/>
        <v>5.4237288135593218</v>
      </c>
      <c r="M18" s="107">
        <f t="shared" si="4"/>
        <v>18.111380145278449</v>
      </c>
      <c r="N18" s="108">
        <f t="shared" si="5"/>
        <v>5.4237288135593218</v>
      </c>
    </row>
    <row r="19" spans="1:17" ht="12.95" customHeight="1" x14ac:dyDescent="0.2">
      <c r="A19" s="12">
        <v>10</v>
      </c>
      <c r="B19" s="135" t="s">
        <v>317</v>
      </c>
      <c r="C19" s="21">
        <v>5386</v>
      </c>
      <c r="D19" s="21">
        <v>5857</v>
      </c>
      <c r="E19" s="65">
        <v>748</v>
      </c>
      <c r="F19" s="114">
        <f t="shared" si="0"/>
        <v>13.887857408095062</v>
      </c>
      <c r="G19" s="65">
        <v>1081</v>
      </c>
      <c r="H19" s="114">
        <f t="shared" si="1"/>
        <v>18.456547720676113</v>
      </c>
      <c r="I19" s="65">
        <v>212</v>
      </c>
      <c r="J19" s="114">
        <f t="shared" si="2"/>
        <v>3.9361307092461937</v>
      </c>
      <c r="K19" s="65">
        <v>269</v>
      </c>
      <c r="L19" s="114">
        <f t="shared" si="3"/>
        <v>4.5927949462182003</v>
      </c>
      <c r="M19" s="107">
        <f t="shared" si="4"/>
        <v>18.456547720676113</v>
      </c>
      <c r="N19" s="108">
        <f t="shared" si="5"/>
        <v>4.5927949462182003</v>
      </c>
    </row>
    <row r="20" spans="1:17" ht="12.95" customHeight="1" x14ac:dyDescent="0.2">
      <c r="A20" s="12">
        <v>11</v>
      </c>
      <c r="B20" s="135" t="s">
        <v>318</v>
      </c>
      <c r="C20" s="21">
        <v>1072</v>
      </c>
      <c r="D20" s="21">
        <v>1287</v>
      </c>
      <c r="E20" s="65">
        <v>205</v>
      </c>
      <c r="F20" s="114">
        <f t="shared" si="0"/>
        <v>19.123134328358208</v>
      </c>
      <c r="G20" s="65">
        <v>315</v>
      </c>
      <c r="H20" s="114">
        <f t="shared" si="1"/>
        <v>24.475524475524477</v>
      </c>
      <c r="I20" s="65">
        <v>44</v>
      </c>
      <c r="J20" s="114">
        <f t="shared" si="2"/>
        <v>4.1044776119402986</v>
      </c>
      <c r="K20" s="65">
        <v>73</v>
      </c>
      <c r="L20" s="114">
        <f t="shared" si="3"/>
        <v>5.6721056721056717</v>
      </c>
      <c r="M20" s="107">
        <f t="shared" si="4"/>
        <v>24.475524475524477</v>
      </c>
      <c r="N20" s="108">
        <f t="shared" si="5"/>
        <v>5.6721056721056717</v>
      </c>
    </row>
    <row r="21" spans="1:17" ht="12.95" customHeight="1" x14ac:dyDescent="0.2">
      <c r="A21" s="12">
        <v>12</v>
      </c>
      <c r="B21" s="135" t="s">
        <v>319</v>
      </c>
      <c r="C21" s="21">
        <v>1108</v>
      </c>
      <c r="D21" s="21">
        <v>1170</v>
      </c>
      <c r="E21" s="65">
        <v>194</v>
      </c>
      <c r="F21" s="114">
        <f t="shared" si="0"/>
        <v>17.509025270758123</v>
      </c>
      <c r="G21" s="65">
        <v>241</v>
      </c>
      <c r="H21" s="114">
        <f t="shared" si="1"/>
        <v>20.5982905982906</v>
      </c>
      <c r="I21" s="65">
        <v>52</v>
      </c>
      <c r="J21" s="114">
        <f t="shared" si="2"/>
        <v>4.6931407942238268</v>
      </c>
      <c r="K21" s="65">
        <v>68</v>
      </c>
      <c r="L21" s="114">
        <f t="shared" si="3"/>
        <v>5.8119658119658117</v>
      </c>
      <c r="M21" s="107">
        <f t="shared" si="4"/>
        <v>20.5982905982906</v>
      </c>
      <c r="N21" s="108">
        <f t="shared" si="5"/>
        <v>5.8119658119658117</v>
      </c>
      <c r="P21" s="25">
        <v>3</v>
      </c>
      <c r="Q21" s="25">
        <v>6</v>
      </c>
    </row>
    <row r="22" spans="1:17" ht="12.95" customHeight="1" x14ac:dyDescent="0.2">
      <c r="A22" s="12">
        <v>13</v>
      </c>
      <c r="B22" s="135" t="s">
        <v>320</v>
      </c>
      <c r="C22" s="21">
        <v>3853</v>
      </c>
      <c r="D22" s="21">
        <v>3142</v>
      </c>
      <c r="E22" s="65">
        <v>736</v>
      </c>
      <c r="F22" s="114">
        <f t="shared" si="0"/>
        <v>19.101998442771865</v>
      </c>
      <c r="G22" s="65">
        <v>744</v>
      </c>
      <c r="H22" s="114">
        <f t="shared" si="1"/>
        <v>23.679185232336092</v>
      </c>
      <c r="I22" s="65">
        <v>173</v>
      </c>
      <c r="J22" s="114">
        <f t="shared" si="2"/>
        <v>4.4900077861406693</v>
      </c>
      <c r="K22" s="65">
        <v>169</v>
      </c>
      <c r="L22" s="114">
        <f t="shared" si="3"/>
        <v>5.3787396562698921</v>
      </c>
      <c r="M22" s="107">
        <f t="shared" si="4"/>
        <v>23.679185232336092</v>
      </c>
      <c r="N22" s="108">
        <f t="shared" si="5"/>
        <v>5.3787396562698921</v>
      </c>
    </row>
    <row r="23" spans="1:17" ht="12.95" customHeight="1" x14ac:dyDescent="0.2">
      <c r="A23" s="12">
        <v>14</v>
      </c>
      <c r="B23" s="135" t="s">
        <v>321</v>
      </c>
      <c r="C23" s="21">
        <v>2055</v>
      </c>
      <c r="D23" s="21">
        <v>3194</v>
      </c>
      <c r="E23" s="65">
        <v>343</v>
      </c>
      <c r="F23" s="114">
        <f t="shared" si="0"/>
        <v>16.690997566909974</v>
      </c>
      <c r="G23" s="65">
        <v>453</v>
      </c>
      <c r="H23" s="114">
        <f t="shared" si="1"/>
        <v>14.182842830306825</v>
      </c>
      <c r="I23" s="65">
        <v>115</v>
      </c>
      <c r="J23" s="114">
        <f t="shared" si="2"/>
        <v>5.5961070559610704</v>
      </c>
      <c r="K23" s="65">
        <v>130</v>
      </c>
      <c r="L23" s="114">
        <f t="shared" si="3"/>
        <v>4.0701314965560424</v>
      </c>
      <c r="M23" s="107">
        <f t="shared" si="4"/>
        <v>14.182842830306825</v>
      </c>
      <c r="N23" s="108">
        <f t="shared" si="5"/>
        <v>4.0701314965560424</v>
      </c>
    </row>
    <row r="24" spans="1:17" ht="12.95" customHeight="1" x14ac:dyDescent="0.2">
      <c r="A24" s="12">
        <v>15</v>
      </c>
      <c r="B24" s="135" t="s">
        <v>322</v>
      </c>
      <c r="C24" s="21">
        <v>3833</v>
      </c>
      <c r="D24" s="21">
        <v>6876</v>
      </c>
      <c r="E24" s="65">
        <v>1003</v>
      </c>
      <c r="F24" s="114">
        <f t="shared" si="0"/>
        <v>26.167492825463082</v>
      </c>
      <c r="G24" s="65">
        <v>1254</v>
      </c>
      <c r="H24" s="114">
        <f t="shared" si="1"/>
        <v>18.237347294938917</v>
      </c>
      <c r="I24" s="65">
        <v>292</v>
      </c>
      <c r="J24" s="114">
        <f t="shared" si="2"/>
        <v>7.6180537438038094</v>
      </c>
      <c r="K24" s="65">
        <v>373</v>
      </c>
      <c r="L24" s="114">
        <f t="shared" si="3"/>
        <v>5.4246655031995346</v>
      </c>
      <c r="M24" s="107">
        <f t="shared" si="4"/>
        <v>18.237347294938917</v>
      </c>
      <c r="N24" s="108">
        <f t="shared" si="5"/>
        <v>5.4246655031995346</v>
      </c>
    </row>
    <row r="25" spans="1:17" ht="12.95" customHeight="1" x14ac:dyDescent="0.2">
      <c r="A25" s="12">
        <v>16</v>
      </c>
      <c r="B25" s="135" t="s">
        <v>323</v>
      </c>
      <c r="C25" s="21">
        <v>1962</v>
      </c>
      <c r="D25" s="21">
        <v>2445</v>
      </c>
      <c r="E25" s="65">
        <v>378</v>
      </c>
      <c r="F25" s="114">
        <f t="shared" si="0"/>
        <v>19.26605504587156</v>
      </c>
      <c r="G25" s="65">
        <v>463</v>
      </c>
      <c r="H25" s="114">
        <f t="shared" si="1"/>
        <v>18.936605316973417</v>
      </c>
      <c r="I25" s="65">
        <v>135</v>
      </c>
      <c r="J25" s="114">
        <f t="shared" si="2"/>
        <v>6.8807339449541285</v>
      </c>
      <c r="K25" s="65">
        <v>160</v>
      </c>
      <c r="L25" s="114">
        <f t="shared" si="3"/>
        <v>6.5439672801635993</v>
      </c>
      <c r="M25" s="107">
        <f t="shared" si="4"/>
        <v>18.936605316973417</v>
      </c>
      <c r="N25" s="108">
        <f t="shared" si="5"/>
        <v>6.5439672801635993</v>
      </c>
    </row>
    <row r="26" spans="1:17" ht="12.95" customHeight="1" x14ac:dyDescent="0.2">
      <c r="A26" s="12">
        <v>17</v>
      </c>
      <c r="B26" s="135" t="s">
        <v>324</v>
      </c>
      <c r="C26" s="21">
        <v>1423</v>
      </c>
      <c r="D26" s="21">
        <v>1280</v>
      </c>
      <c r="E26" s="65">
        <v>225</v>
      </c>
      <c r="F26" s="114">
        <f t="shared" si="0"/>
        <v>15.811665495432186</v>
      </c>
      <c r="G26" s="65">
        <v>274</v>
      </c>
      <c r="H26" s="114">
        <f t="shared" si="1"/>
        <v>21.40625</v>
      </c>
      <c r="I26" s="65">
        <v>65</v>
      </c>
      <c r="J26" s="114">
        <f t="shared" si="2"/>
        <v>4.5678144764581869</v>
      </c>
      <c r="K26" s="65">
        <v>54</v>
      </c>
      <c r="L26" s="114">
        <f t="shared" si="3"/>
        <v>4.21875</v>
      </c>
      <c r="M26" s="107">
        <f t="shared" si="4"/>
        <v>21.40625</v>
      </c>
      <c r="N26" s="108">
        <f t="shared" si="5"/>
        <v>4.21875</v>
      </c>
    </row>
    <row r="27" spans="1:17" ht="12.95" customHeight="1" x14ac:dyDescent="0.2">
      <c r="A27" s="12">
        <v>18</v>
      </c>
      <c r="B27" s="135" t="s">
        <v>325</v>
      </c>
      <c r="C27" s="21">
        <v>1287</v>
      </c>
      <c r="D27" s="21">
        <v>1668</v>
      </c>
      <c r="E27" s="65">
        <v>240</v>
      </c>
      <c r="F27" s="114">
        <f t="shared" si="0"/>
        <v>18.648018648018649</v>
      </c>
      <c r="G27" s="65">
        <v>420</v>
      </c>
      <c r="H27" s="114">
        <f t="shared" si="1"/>
        <v>25.179856115107913</v>
      </c>
      <c r="I27" s="65">
        <v>92</v>
      </c>
      <c r="J27" s="114">
        <f t="shared" si="2"/>
        <v>7.1484071484071485</v>
      </c>
      <c r="K27" s="65">
        <v>110</v>
      </c>
      <c r="L27" s="114">
        <f t="shared" si="3"/>
        <v>6.5947242206235011</v>
      </c>
      <c r="M27" s="107">
        <f t="shared" si="4"/>
        <v>25.179856115107913</v>
      </c>
      <c r="N27" s="108">
        <f t="shared" si="5"/>
        <v>6.5947242206235011</v>
      </c>
    </row>
    <row r="28" spans="1:17" ht="12.95" customHeight="1" x14ac:dyDescent="0.2">
      <c r="A28" s="12">
        <v>19</v>
      </c>
      <c r="B28" s="135" t="s">
        <v>326</v>
      </c>
      <c r="C28" s="21">
        <v>953</v>
      </c>
      <c r="D28" s="21">
        <v>1047</v>
      </c>
      <c r="E28" s="65">
        <v>187</v>
      </c>
      <c r="F28" s="114">
        <f t="shared" si="0"/>
        <v>19.62224554039874</v>
      </c>
      <c r="G28" s="65">
        <v>237</v>
      </c>
      <c r="H28" s="114">
        <f t="shared" si="1"/>
        <v>22.636103151862464</v>
      </c>
      <c r="I28" s="65">
        <v>48</v>
      </c>
      <c r="J28" s="114">
        <f t="shared" si="2"/>
        <v>5.036726128016789</v>
      </c>
      <c r="K28" s="65">
        <v>59</v>
      </c>
      <c r="L28" s="114">
        <f t="shared" si="3"/>
        <v>5.6351480420248325</v>
      </c>
      <c r="M28" s="107">
        <f t="shared" si="4"/>
        <v>22.636103151862464</v>
      </c>
      <c r="N28" s="108">
        <f t="shared" si="5"/>
        <v>5.6351480420248325</v>
      </c>
    </row>
    <row r="29" spans="1:17" ht="12.95" customHeight="1" x14ac:dyDescent="0.2">
      <c r="A29" s="12">
        <v>20</v>
      </c>
      <c r="B29" s="135" t="s">
        <v>327</v>
      </c>
      <c r="C29" s="21">
        <v>5502</v>
      </c>
      <c r="D29" s="21">
        <v>6113</v>
      </c>
      <c r="E29" s="65">
        <v>1131</v>
      </c>
      <c r="F29" s="114">
        <f t="shared" si="0"/>
        <v>20.556161395856051</v>
      </c>
      <c r="G29" s="65">
        <v>1382</v>
      </c>
      <c r="H29" s="114">
        <f t="shared" si="1"/>
        <v>22.607557663994765</v>
      </c>
      <c r="I29" s="65">
        <v>439</v>
      </c>
      <c r="J29" s="114">
        <f t="shared" si="2"/>
        <v>7.978916757542712</v>
      </c>
      <c r="K29" s="65">
        <v>520</v>
      </c>
      <c r="L29" s="114">
        <f t="shared" si="3"/>
        <v>8.5064616391297232</v>
      </c>
      <c r="M29" s="107">
        <f t="shared" si="4"/>
        <v>22.607557663994765</v>
      </c>
      <c r="N29" s="108">
        <f t="shared" si="5"/>
        <v>8.5064616391297232</v>
      </c>
    </row>
    <row r="30" spans="1:17" ht="12.95" customHeight="1" x14ac:dyDescent="0.2">
      <c r="A30" s="12">
        <v>21</v>
      </c>
      <c r="B30" s="135" t="s">
        <v>328</v>
      </c>
      <c r="C30" s="21">
        <v>1063</v>
      </c>
      <c r="D30" s="21">
        <v>1232</v>
      </c>
      <c r="E30" s="65">
        <v>345</v>
      </c>
      <c r="F30" s="114">
        <f t="shared" si="0"/>
        <v>32.455315145813735</v>
      </c>
      <c r="G30" s="65">
        <v>390</v>
      </c>
      <c r="H30" s="114">
        <f t="shared" si="1"/>
        <v>31.655844155844157</v>
      </c>
      <c r="I30" s="65">
        <v>122</v>
      </c>
      <c r="J30" s="114">
        <f t="shared" si="2"/>
        <v>11.47695202257761</v>
      </c>
      <c r="K30" s="65">
        <v>159</v>
      </c>
      <c r="L30" s="114">
        <f t="shared" si="3"/>
        <v>12.905844155844155</v>
      </c>
      <c r="M30" s="107">
        <f t="shared" si="4"/>
        <v>31.655844155844157</v>
      </c>
      <c r="N30" s="108">
        <f t="shared" si="5"/>
        <v>12.905844155844155</v>
      </c>
    </row>
    <row r="31" spans="1:17" ht="12.95" customHeight="1" x14ac:dyDescent="0.2">
      <c r="A31" s="12">
        <v>22</v>
      </c>
      <c r="B31" s="135" t="s">
        <v>329</v>
      </c>
      <c r="C31" s="21">
        <v>1820</v>
      </c>
      <c r="D31" s="21">
        <v>2046</v>
      </c>
      <c r="E31" s="65">
        <v>279</v>
      </c>
      <c r="F31" s="114">
        <f t="shared" si="0"/>
        <v>15.32967032967033</v>
      </c>
      <c r="G31" s="65">
        <v>421</v>
      </c>
      <c r="H31" s="114">
        <f t="shared" si="1"/>
        <v>20.576735092864126</v>
      </c>
      <c r="I31" s="65">
        <v>72</v>
      </c>
      <c r="J31" s="114">
        <f t="shared" si="2"/>
        <v>3.9560439560439562</v>
      </c>
      <c r="K31" s="65">
        <v>137</v>
      </c>
      <c r="L31" s="114">
        <f t="shared" si="3"/>
        <v>6.6959921798631479</v>
      </c>
      <c r="M31" s="107">
        <f t="shared" si="4"/>
        <v>20.576735092864126</v>
      </c>
      <c r="N31" s="108">
        <f t="shared" si="5"/>
        <v>6.6959921798631479</v>
      </c>
    </row>
    <row r="32" spans="1:17" ht="12.95" customHeight="1" x14ac:dyDescent="0.2">
      <c r="A32" s="12">
        <v>23</v>
      </c>
      <c r="B32" s="135" t="s">
        <v>330</v>
      </c>
      <c r="C32" s="21">
        <v>2128</v>
      </c>
      <c r="D32" s="21">
        <v>2339</v>
      </c>
      <c r="E32" s="65">
        <v>386</v>
      </c>
      <c r="F32" s="114">
        <f t="shared" si="0"/>
        <v>18.139097744360903</v>
      </c>
      <c r="G32" s="65">
        <v>539</v>
      </c>
      <c r="H32" s="114">
        <f t="shared" si="1"/>
        <v>23.04403591278324</v>
      </c>
      <c r="I32" s="65">
        <v>89</v>
      </c>
      <c r="J32" s="114">
        <f t="shared" si="2"/>
        <v>4.1823308270676689</v>
      </c>
      <c r="K32" s="65">
        <v>163</v>
      </c>
      <c r="L32" s="114">
        <f t="shared" si="3"/>
        <v>6.9687900812312957</v>
      </c>
      <c r="M32" s="107">
        <f t="shared" si="4"/>
        <v>23.04403591278324</v>
      </c>
      <c r="N32" s="108">
        <f t="shared" si="5"/>
        <v>6.9687900812312957</v>
      </c>
    </row>
    <row r="33" spans="1:14" ht="12.95" customHeight="1" x14ac:dyDescent="0.2">
      <c r="A33" s="12">
        <v>24</v>
      </c>
      <c r="B33" s="135" t="s">
        <v>331</v>
      </c>
      <c r="C33" s="21">
        <v>997</v>
      </c>
      <c r="D33" s="21">
        <v>1602</v>
      </c>
      <c r="E33" s="65">
        <v>141</v>
      </c>
      <c r="F33" s="114">
        <f t="shared" si="0"/>
        <v>14.142427281845537</v>
      </c>
      <c r="G33" s="65">
        <v>144</v>
      </c>
      <c r="H33" s="114">
        <f t="shared" si="1"/>
        <v>8.9887640449438209</v>
      </c>
      <c r="I33" s="65">
        <v>27</v>
      </c>
      <c r="J33" s="114">
        <f t="shared" si="2"/>
        <v>2.7081243731193583</v>
      </c>
      <c r="K33" s="65">
        <v>41</v>
      </c>
      <c r="L33" s="114">
        <f t="shared" si="3"/>
        <v>2.5593008739076155</v>
      </c>
      <c r="M33" s="107">
        <f t="shared" si="4"/>
        <v>8.9887640449438209</v>
      </c>
      <c r="N33" s="108">
        <f t="shared" si="5"/>
        <v>2.5593008739076155</v>
      </c>
    </row>
    <row r="34" spans="1:14" ht="12.95" customHeight="1" x14ac:dyDescent="0.2">
      <c r="A34" s="12">
        <v>25</v>
      </c>
      <c r="B34" s="135" t="s">
        <v>332</v>
      </c>
      <c r="C34" s="21">
        <v>1456</v>
      </c>
      <c r="D34" s="21">
        <v>1441</v>
      </c>
      <c r="E34" s="65">
        <v>185</v>
      </c>
      <c r="F34" s="114">
        <f t="shared" si="0"/>
        <v>12.706043956043956</v>
      </c>
      <c r="G34" s="65">
        <v>273</v>
      </c>
      <c r="H34" s="114">
        <f t="shared" si="1"/>
        <v>18.945176960444137</v>
      </c>
      <c r="I34" s="65">
        <v>43</v>
      </c>
      <c r="J34" s="114">
        <f t="shared" si="2"/>
        <v>2.9532967032967035</v>
      </c>
      <c r="K34" s="65">
        <v>62</v>
      </c>
      <c r="L34" s="114">
        <f t="shared" si="3"/>
        <v>4.3025676613462869</v>
      </c>
      <c r="M34" s="107">
        <f t="shared" si="4"/>
        <v>18.945176960444137</v>
      </c>
      <c r="N34" s="108">
        <f t="shared" si="5"/>
        <v>4.3025676613462869</v>
      </c>
    </row>
    <row r="35" spans="1:14" ht="12.95" customHeight="1" x14ac:dyDescent="0.2">
      <c r="A35" s="12">
        <v>26</v>
      </c>
      <c r="B35" s="135" t="s">
        <v>123</v>
      </c>
      <c r="C35" s="21">
        <v>16101</v>
      </c>
      <c r="D35" s="21">
        <v>17507</v>
      </c>
      <c r="E35" s="65">
        <v>4042</v>
      </c>
      <c r="F35" s="114">
        <f t="shared" si="0"/>
        <v>25.104030805540027</v>
      </c>
      <c r="G35" s="65">
        <v>5149</v>
      </c>
      <c r="H35" s="114">
        <f t="shared" si="1"/>
        <v>29.411092705774834</v>
      </c>
      <c r="I35" s="65">
        <v>996</v>
      </c>
      <c r="J35" s="114">
        <f t="shared" si="2"/>
        <v>6.1859511831563259</v>
      </c>
      <c r="K35" s="65">
        <v>1304</v>
      </c>
      <c r="L35" s="114">
        <f t="shared" si="3"/>
        <v>7.4484491917518705</v>
      </c>
      <c r="M35" s="107">
        <f t="shared" si="4"/>
        <v>29.411092705774834</v>
      </c>
      <c r="N35" s="108">
        <f t="shared" si="5"/>
        <v>7.4484491917518705</v>
      </c>
    </row>
    <row r="36" spans="1:14" ht="12.95" customHeight="1" x14ac:dyDescent="0.2">
      <c r="A36" s="12">
        <v>27</v>
      </c>
      <c r="B36" s="135" t="s">
        <v>124</v>
      </c>
      <c r="C36" s="21"/>
      <c r="D36" s="21"/>
      <c r="E36" s="65"/>
      <c r="F36" s="114"/>
      <c r="G36" s="65"/>
      <c r="H36" s="114"/>
      <c r="I36" s="65"/>
      <c r="J36" s="114"/>
      <c r="K36" s="65"/>
      <c r="L36" s="114"/>
      <c r="M36" s="107">
        <f t="shared" si="4"/>
        <v>0</v>
      </c>
      <c r="N36" s="108" t="e">
        <f t="shared" si="5"/>
        <v>#DIV/0!</v>
      </c>
    </row>
    <row r="37" spans="1:14" x14ac:dyDescent="0.2">
      <c r="A37" s="132"/>
      <c r="B37" s="132" t="s">
        <v>52</v>
      </c>
      <c r="C37" s="140">
        <f>SUM(C10:C36)</f>
        <v>81651</v>
      </c>
      <c r="D37" s="140">
        <f>SUM(D10:D36)</f>
        <v>87652</v>
      </c>
      <c r="E37" s="140">
        <f>SUM(E10:E36)</f>
        <v>14523</v>
      </c>
      <c r="F37" s="123">
        <f>IF(C37=0,0,E37*100/C37)</f>
        <v>17.786677444244408</v>
      </c>
      <c r="G37" s="140">
        <f>SUM(G10:G36)</f>
        <v>18680</v>
      </c>
      <c r="H37" s="123">
        <f>IF(D37=0,IF(G37=0,0,100),M37)</f>
        <v>21.311550221329803</v>
      </c>
      <c r="I37" s="140">
        <f>SUM(I10:I36)</f>
        <v>4158</v>
      </c>
      <c r="J37" s="123">
        <f>IF(C37=0,0,I37*100/C37)</f>
        <v>5.0924054818679503</v>
      </c>
      <c r="K37" s="140">
        <f>SUM(K10:K36)</f>
        <v>5262</v>
      </c>
      <c r="L37" s="123">
        <f>IF(D37=0,IF(K37=0,0,100),N37)</f>
        <v>6.0032857208050014</v>
      </c>
      <c r="M37" s="141">
        <f t="shared" si="4"/>
        <v>21.311550221329803</v>
      </c>
      <c r="N37" s="142">
        <f t="shared" si="5"/>
        <v>6.0032857208050014</v>
      </c>
    </row>
    <row r="38" spans="1:14" ht="14.45" customHeight="1" x14ac:dyDescent="0.2">
      <c r="A38" s="2"/>
      <c r="B38" s="2"/>
      <c r="C38" s="137"/>
      <c r="D38" s="2"/>
      <c r="E38" s="2"/>
      <c r="F38" s="2"/>
      <c r="G38" s="2"/>
      <c r="H38" s="115"/>
      <c r="I38" s="2"/>
      <c r="J38" s="2"/>
      <c r="K38" s="2"/>
      <c r="L38" s="2"/>
    </row>
    <row r="39" spans="1:14" ht="12.95" customHeight="1" x14ac:dyDescent="0.2">
      <c r="B39" s="25" t="s">
        <v>386</v>
      </c>
    </row>
  </sheetData>
  <mergeCells count="9">
    <mergeCell ref="B2:L2"/>
    <mergeCell ref="A3:L3"/>
    <mergeCell ref="A5:A8"/>
    <mergeCell ref="B5:B8"/>
    <mergeCell ref="C5:D7"/>
    <mergeCell ref="E5:L5"/>
    <mergeCell ref="E6:H7"/>
    <mergeCell ref="I6:L6"/>
    <mergeCell ref="I7:L7"/>
  </mergeCells>
  <pageMargins left="0.7" right="0.7" top="0.75" bottom="0.75" header="0.3" footer="0.3"/>
  <pageSetup paperSize="9" orientation="portrait" verticalDpi="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opLeftCell="A4" workbookViewId="0">
      <selection activeCell="G38" sqref="G38"/>
    </sheetView>
  </sheetViews>
  <sheetFormatPr defaultRowHeight="12.75" x14ac:dyDescent="0.2"/>
  <cols>
    <col min="1" max="1" width="4.5703125" customWidth="1"/>
    <col min="2" max="2" width="24.85546875" customWidth="1"/>
    <col min="3" max="16" width="9" customWidth="1"/>
  </cols>
  <sheetData>
    <row r="1" spans="1:17" x14ac:dyDescent="0.2">
      <c r="A1" s="119"/>
      <c r="O1" s="271" t="s">
        <v>400</v>
      </c>
      <c r="P1" s="271"/>
    </row>
    <row r="2" spans="1:17" ht="18.95" customHeight="1" x14ac:dyDescent="0.2">
      <c r="A2" s="352" t="s">
        <v>21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</row>
    <row r="3" spans="1:17" ht="18.2" customHeight="1" x14ac:dyDescent="0.2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7" ht="32.450000000000003" customHeight="1" x14ac:dyDescent="0.2">
      <c r="A4" s="230" t="s">
        <v>28</v>
      </c>
      <c r="B4" s="230" t="s">
        <v>97</v>
      </c>
      <c r="C4" s="230" t="s">
        <v>396</v>
      </c>
      <c r="D4" s="230"/>
      <c r="E4" s="230"/>
      <c r="F4" s="230" t="s">
        <v>397</v>
      </c>
      <c r="G4" s="230"/>
      <c r="H4" s="230"/>
      <c r="I4" s="230" t="s">
        <v>398</v>
      </c>
      <c r="J4" s="230"/>
      <c r="K4" s="230"/>
      <c r="L4" s="230"/>
      <c r="M4" s="230" t="s">
        <v>399</v>
      </c>
      <c r="N4" s="230"/>
      <c r="O4" s="230"/>
      <c r="P4" s="230"/>
      <c r="Q4" s="6"/>
    </row>
    <row r="5" spans="1:17" ht="36.950000000000003" customHeight="1" x14ac:dyDescent="0.2">
      <c r="A5" s="241"/>
      <c r="B5" s="241"/>
      <c r="C5" s="11">
        <v>2018</v>
      </c>
      <c r="D5" s="11">
        <v>2019</v>
      </c>
      <c r="E5" s="113" t="s">
        <v>63</v>
      </c>
      <c r="F5" s="11">
        <v>2018</v>
      </c>
      <c r="G5" s="11">
        <v>2019</v>
      </c>
      <c r="H5" s="113" t="s">
        <v>63</v>
      </c>
      <c r="I5" s="11">
        <v>2018</v>
      </c>
      <c r="J5" s="145" t="s">
        <v>337</v>
      </c>
      <c r="K5" s="11">
        <v>2019</v>
      </c>
      <c r="L5" s="145" t="s">
        <v>337</v>
      </c>
      <c r="M5" s="11">
        <v>2018</v>
      </c>
      <c r="N5" s="145" t="s">
        <v>337</v>
      </c>
      <c r="O5" s="11">
        <v>2019</v>
      </c>
      <c r="P5" s="145" t="s">
        <v>337</v>
      </c>
      <c r="Q5" s="6"/>
    </row>
    <row r="6" spans="1:17" ht="12.95" customHeight="1" x14ac:dyDescent="0.2">
      <c r="A6" s="30" t="s">
        <v>29</v>
      </c>
      <c r="B6" s="30" t="s">
        <v>31</v>
      </c>
      <c r="C6" s="134">
        <v>1</v>
      </c>
      <c r="D6" s="134">
        <v>2</v>
      </c>
      <c r="E6" s="36">
        <v>3</v>
      </c>
      <c r="F6" s="134">
        <v>4</v>
      </c>
      <c r="G6" s="134">
        <v>5</v>
      </c>
      <c r="H6" s="36">
        <v>6</v>
      </c>
      <c r="I6" s="134">
        <v>7</v>
      </c>
      <c r="J6" s="36">
        <v>8</v>
      </c>
      <c r="K6" s="134">
        <v>9</v>
      </c>
      <c r="L6" s="36">
        <v>10</v>
      </c>
      <c r="M6" s="134">
        <v>11</v>
      </c>
      <c r="N6" s="36">
        <v>12</v>
      </c>
      <c r="O6" s="134">
        <v>13</v>
      </c>
      <c r="P6" s="36">
        <v>14</v>
      </c>
      <c r="Q6" s="6"/>
    </row>
    <row r="7" spans="1:17" x14ac:dyDescent="0.2">
      <c r="A7" s="95">
        <v>1</v>
      </c>
      <c r="B7" s="143" t="s">
        <v>98</v>
      </c>
      <c r="C7" s="39"/>
      <c r="D7" s="39"/>
      <c r="E7" s="144"/>
      <c r="F7" s="52"/>
      <c r="G7" s="39"/>
      <c r="H7" s="144"/>
      <c r="I7" s="39"/>
      <c r="J7" s="114"/>
      <c r="K7" s="39"/>
      <c r="L7" s="144"/>
      <c r="M7" s="39"/>
      <c r="N7" s="114"/>
      <c r="O7" s="39"/>
      <c r="P7" s="144"/>
      <c r="Q7" s="6"/>
    </row>
    <row r="8" spans="1:17" x14ac:dyDescent="0.2">
      <c r="A8" s="95">
        <v>2</v>
      </c>
      <c r="B8" s="143" t="s">
        <v>309</v>
      </c>
      <c r="C8" s="85">
        <v>23073</v>
      </c>
      <c r="D8" s="85">
        <v>24453</v>
      </c>
      <c r="E8" s="146">
        <f t="shared" ref="E8:E32" si="0">IF(C8=0,0,D8/C8*100-100)</f>
        <v>5.9810167728513903</v>
      </c>
      <c r="F8" s="85">
        <v>1122</v>
      </c>
      <c r="G8" s="85">
        <v>941</v>
      </c>
      <c r="H8" s="146">
        <f t="shared" ref="H8:H32" si="1">IF(F8=0,0,G8/F8*100-100)</f>
        <v>-16.131907308377905</v>
      </c>
      <c r="I8" s="85">
        <v>344</v>
      </c>
      <c r="J8" s="146">
        <f t="shared" ref="J8:J32" si="2">IF(C8=0,0,I8/C8*100)</f>
        <v>1.4909201230875917</v>
      </c>
      <c r="K8" s="85">
        <v>315</v>
      </c>
      <c r="L8" s="146">
        <f t="shared" ref="L8:L32" si="3">IF(D8=0,0,K8/D8*100)</f>
        <v>1.2881854987118146</v>
      </c>
      <c r="M8" s="85">
        <v>63</v>
      </c>
      <c r="N8" s="146">
        <f t="shared" ref="N8:N32" si="4">IF(C8=0,0,M8/C8*100)</f>
        <v>0.2730464178910415</v>
      </c>
      <c r="O8" s="85">
        <v>70</v>
      </c>
      <c r="P8" s="146">
        <f t="shared" ref="P8:P32" si="5">IF(D8=0,0,O8/D8*100)</f>
        <v>0.286263444158181</v>
      </c>
      <c r="Q8" s="6"/>
    </row>
    <row r="9" spans="1:17" x14ac:dyDescent="0.2">
      <c r="A9" s="95">
        <v>3</v>
      </c>
      <c r="B9" s="143" t="s">
        <v>310</v>
      </c>
      <c r="C9" s="85">
        <v>13188</v>
      </c>
      <c r="D9" s="85">
        <v>14916</v>
      </c>
      <c r="E9" s="146">
        <f t="shared" si="0"/>
        <v>13.102820746132849</v>
      </c>
      <c r="F9" s="85">
        <v>961</v>
      </c>
      <c r="G9" s="85">
        <v>1004</v>
      </c>
      <c r="H9" s="146">
        <f t="shared" si="1"/>
        <v>4.4745057232049987</v>
      </c>
      <c r="I9" s="85">
        <v>154</v>
      </c>
      <c r="J9" s="146">
        <f t="shared" si="2"/>
        <v>1.167728237791932</v>
      </c>
      <c r="K9" s="85">
        <v>186</v>
      </c>
      <c r="L9" s="146">
        <f t="shared" si="3"/>
        <v>1.246983105390185</v>
      </c>
      <c r="M9" s="85">
        <v>22</v>
      </c>
      <c r="N9" s="146">
        <f t="shared" si="4"/>
        <v>0.16681831968456173</v>
      </c>
      <c r="O9" s="85">
        <v>27</v>
      </c>
      <c r="P9" s="146">
        <f t="shared" si="5"/>
        <v>0.18101367658889783</v>
      </c>
      <c r="Q9" s="6"/>
    </row>
    <row r="10" spans="1:17" x14ac:dyDescent="0.2">
      <c r="A10" s="95">
        <v>4</v>
      </c>
      <c r="B10" s="143" t="s">
        <v>311</v>
      </c>
      <c r="C10" s="85">
        <v>55145</v>
      </c>
      <c r="D10" s="85">
        <v>60423</v>
      </c>
      <c r="E10" s="146">
        <f t="shared" si="0"/>
        <v>9.5711306555444651</v>
      </c>
      <c r="F10" s="85">
        <v>1431</v>
      </c>
      <c r="G10" s="85">
        <v>1455</v>
      </c>
      <c r="H10" s="146">
        <f t="shared" si="1"/>
        <v>1.6771488469601792</v>
      </c>
      <c r="I10" s="85">
        <v>324</v>
      </c>
      <c r="J10" s="146">
        <f t="shared" si="2"/>
        <v>0.58754193489890294</v>
      </c>
      <c r="K10" s="85">
        <v>370</v>
      </c>
      <c r="L10" s="146">
        <f t="shared" si="3"/>
        <v>0.61234960197275878</v>
      </c>
      <c r="M10" s="85">
        <v>41</v>
      </c>
      <c r="N10" s="146">
        <f t="shared" si="4"/>
        <v>7.434944237918216E-2</v>
      </c>
      <c r="O10" s="85">
        <v>40</v>
      </c>
      <c r="P10" s="146">
        <f t="shared" si="5"/>
        <v>6.6199956970027965E-2</v>
      </c>
      <c r="Q10" s="6"/>
    </row>
    <row r="11" spans="1:17" x14ac:dyDescent="0.2">
      <c r="A11" s="95">
        <v>5</v>
      </c>
      <c r="B11" s="143" t="s">
        <v>312</v>
      </c>
      <c r="C11" s="85">
        <v>34688</v>
      </c>
      <c r="D11" s="85">
        <v>40512</v>
      </c>
      <c r="E11" s="146">
        <f t="shared" si="0"/>
        <v>16.789667896678978</v>
      </c>
      <c r="F11" s="85">
        <v>968</v>
      </c>
      <c r="G11" s="85">
        <v>595</v>
      </c>
      <c r="H11" s="146">
        <f t="shared" si="1"/>
        <v>-38.533057851239668</v>
      </c>
      <c r="I11" s="85">
        <v>331</v>
      </c>
      <c r="J11" s="146">
        <f t="shared" si="2"/>
        <v>0.95422047970479718</v>
      </c>
      <c r="K11" s="85">
        <v>247</v>
      </c>
      <c r="L11" s="146">
        <f t="shared" si="3"/>
        <v>0.60969589257503953</v>
      </c>
      <c r="M11" s="85">
        <v>18</v>
      </c>
      <c r="N11" s="146">
        <f t="shared" si="4"/>
        <v>5.1891143911439119E-2</v>
      </c>
      <c r="O11" s="85">
        <v>12</v>
      </c>
      <c r="P11" s="146">
        <f t="shared" si="5"/>
        <v>2.9620853080568721E-2</v>
      </c>
      <c r="Q11" s="6"/>
    </row>
    <row r="12" spans="1:17" x14ac:dyDescent="0.2">
      <c r="A12" s="95">
        <v>6</v>
      </c>
      <c r="B12" s="143" t="s">
        <v>313</v>
      </c>
      <c r="C12" s="85">
        <v>20678</v>
      </c>
      <c r="D12" s="85">
        <v>22301</v>
      </c>
      <c r="E12" s="146">
        <f t="shared" si="0"/>
        <v>7.8489215591449835</v>
      </c>
      <c r="F12" s="85">
        <v>559</v>
      </c>
      <c r="G12" s="85">
        <v>500</v>
      </c>
      <c r="H12" s="146">
        <f t="shared" si="1"/>
        <v>-10.554561717352414</v>
      </c>
      <c r="I12" s="85">
        <v>154</v>
      </c>
      <c r="J12" s="146">
        <f t="shared" si="2"/>
        <v>0.74475287745429919</v>
      </c>
      <c r="K12" s="85">
        <v>174</v>
      </c>
      <c r="L12" s="146">
        <f t="shared" si="3"/>
        <v>0.78023407022106639</v>
      </c>
      <c r="M12" s="85">
        <v>40</v>
      </c>
      <c r="N12" s="146">
        <f t="shared" si="4"/>
        <v>0.19344230583228553</v>
      </c>
      <c r="O12" s="85">
        <v>41</v>
      </c>
      <c r="P12" s="146">
        <f t="shared" si="5"/>
        <v>0.18384825792565354</v>
      </c>
      <c r="Q12" s="6"/>
    </row>
    <row r="13" spans="1:17" x14ac:dyDescent="0.2">
      <c r="A13" s="95">
        <v>7</v>
      </c>
      <c r="B13" s="143" t="s">
        <v>314</v>
      </c>
      <c r="C13" s="85">
        <v>13829</v>
      </c>
      <c r="D13" s="85">
        <v>14917</v>
      </c>
      <c r="E13" s="146">
        <f t="shared" si="0"/>
        <v>7.8675247667944177</v>
      </c>
      <c r="F13" s="85">
        <v>819</v>
      </c>
      <c r="G13" s="85">
        <v>575</v>
      </c>
      <c r="H13" s="146">
        <f t="shared" si="1"/>
        <v>-29.7924297924298</v>
      </c>
      <c r="I13" s="85">
        <v>193</v>
      </c>
      <c r="J13" s="146">
        <f t="shared" si="2"/>
        <v>1.3956179044037893</v>
      </c>
      <c r="K13" s="85">
        <v>225</v>
      </c>
      <c r="L13" s="146">
        <f t="shared" si="3"/>
        <v>1.5083461822082189</v>
      </c>
      <c r="M13" s="85">
        <v>23</v>
      </c>
      <c r="N13" s="146">
        <f t="shared" si="4"/>
        <v>0.16631715959216142</v>
      </c>
      <c r="O13" s="85">
        <v>33</v>
      </c>
      <c r="P13" s="146">
        <f t="shared" si="5"/>
        <v>0.22122410672387208</v>
      </c>
      <c r="Q13" s="6"/>
    </row>
    <row r="14" spans="1:17" x14ac:dyDescent="0.2">
      <c r="A14" s="95">
        <v>8</v>
      </c>
      <c r="B14" s="143" t="s">
        <v>315</v>
      </c>
      <c r="C14" s="85">
        <v>22150</v>
      </c>
      <c r="D14" s="85">
        <v>23899</v>
      </c>
      <c r="E14" s="146">
        <f t="shared" si="0"/>
        <v>7.8961625282167063</v>
      </c>
      <c r="F14" s="85">
        <v>935</v>
      </c>
      <c r="G14" s="85">
        <v>672</v>
      </c>
      <c r="H14" s="146">
        <f t="shared" si="1"/>
        <v>-28.128342245989302</v>
      </c>
      <c r="I14" s="85">
        <v>163</v>
      </c>
      <c r="J14" s="146">
        <f t="shared" si="2"/>
        <v>0.73589164785553052</v>
      </c>
      <c r="K14" s="85">
        <v>177</v>
      </c>
      <c r="L14" s="146">
        <f t="shared" si="3"/>
        <v>0.74061676220762374</v>
      </c>
      <c r="M14" s="85">
        <v>43</v>
      </c>
      <c r="N14" s="146">
        <f t="shared" si="4"/>
        <v>0.19413092550790068</v>
      </c>
      <c r="O14" s="85">
        <v>41</v>
      </c>
      <c r="P14" s="146">
        <f t="shared" si="5"/>
        <v>0.171555295200636</v>
      </c>
      <c r="Q14" s="6"/>
    </row>
    <row r="15" spans="1:17" x14ac:dyDescent="0.2">
      <c r="A15" s="95">
        <v>9</v>
      </c>
      <c r="B15" s="143" t="s">
        <v>316</v>
      </c>
      <c r="C15" s="85">
        <v>14503</v>
      </c>
      <c r="D15" s="85">
        <v>15092</v>
      </c>
      <c r="E15" s="146">
        <f t="shared" si="0"/>
        <v>4.0612287113010979</v>
      </c>
      <c r="F15" s="85">
        <v>647</v>
      </c>
      <c r="G15" s="85">
        <v>510</v>
      </c>
      <c r="H15" s="146">
        <f t="shared" si="1"/>
        <v>-21.174652241112824</v>
      </c>
      <c r="I15" s="85">
        <v>294</v>
      </c>
      <c r="J15" s="146">
        <f t="shared" si="2"/>
        <v>2.0271667930772943</v>
      </c>
      <c r="K15" s="85">
        <v>239</v>
      </c>
      <c r="L15" s="146">
        <f t="shared" si="3"/>
        <v>1.5836204611714817</v>
      </c>
      <c r="M15" s="85">
        <v>16</v>
      </c>
      <c r="N15" s="146">
        <f t="shared" si="4"/>
        <v>0.11032200234434254</v>
      </c>
      <c r="O15" s="85">
        <v>23</v>
      </c>
      <c r="P15" s="146">
        <f t="shared" si="5"/>
        <v>0.15239862178637689</v>
      </c>
      <c r="Q15" s="6"/>
    </row>
    <row r="16" spans="1:17" x14ac:dyDescent="0.2">
      <c r="A16" s="95">
        <v>10</v>
      </c>
      <c r="B16" s="143" t="s">
        <v>317</v>
      </c>
      <c r="C16" s="85">
        <v>31255</v>
      </c>
      <c r="D16" s="85">
        <v>34752</v>
      </c>
      <c r="E16" s="146">
        <f t="shared" si="0"/>
        <v>11.188609822428418</v>
      </c>
      <c r="F16" s="85">
        <v>2783</v>
      </c>
      <c r="G16" s="85">
        <v>4320</v>
      </c>
      <c r="H16" s="146">
        <f t="shared" si="1"/>
        <v>55.228171038447726</v>
      </c>
      <c r="I16" s="85">
        <v>306</v>
      </c>
      <c r="J16" s="146">
        <f t="shared" si="2"/>
        <v>0.97904335306350976</v>
      </c>
      <c r="K16" s="85">
        <v>346</v>
      </c>
      <c r="L16" s="146">
        <f t="shared" si="3"/>
        <v>0.99562615101289142</v>
      </c>
      <c r="M16" s="85">
        <v>41</v>
      </c>
      <c r="N16" s="146">
        <f t="shared" si="4"/>
        <v>0.13117901135818269</v>
      </c>
      <c r="O16" s="85">
        <v>42</v>
      </c>
      <c r="P16" s="146">
        <f t="shared" si="5"/>
        <v>0.12085635359116022</v>
      </c>
      <c r="Q16" s="6"/>
    </row>
    <row r="17" spans="1:17" x14ac:dyDescent="0.2">
      <c r="A17" s="95">
        <v>11</v>
      </c>
      <c r="B17" s="143" t="s">
        <v>318</v>
      </c>
      <c r="C17" s="85">
        <v>10845</v>
      </c>
      <c r="D17" s="85">
        <v>12254</v>
      </c>
      <c r="E17" s="146">
        <f t="shared" si="0"/>
        <v>12.992162286768092</v>
      </c>
      <c r="F17" s="85">
        <v>453</v>
      </c>
      <c r="G17" s="85">
        <v>464</v>
      </c>
      <c r="H17" s="146">
        <f t="shared" si="1"/>
        <v>2.4282560706401739</v>
      </c>
      <c r="I17" s="85">
        <v>109</v>
      </c>
      <c r="J17" s="146">
        <f t="shared" si="2"/>
        <v>1.0050714615029968</v>
      </c>
      <c r="K17" s="85">
        <v>144</v>
      </c>
      <c r="L17" s="146">
        <f t="shared" si="3"/>
        <v>1.1751264893096132</v>
      </c>
      <c r="M17" s="85">
        <v>12</v>
      </c>
      <c r="N17" s="146">
        <f t="shared" si="4"/>
        <v>0.11065006915629322</v>
      </c>
      <c r="O17" s="85">
        <v>7</v>
      </c>
      <c r="P17" s="146">
        <f t="shared" si="5"/>
        <v>5.7124204341439527E-2</v>
      </c>
      <c r="Q17" s="6"/>
    </row>
    <row r="18" spans="1:17" x14ac:dyDescent="0.2">
      <c r="A18" s="95">
        <v>12</v>
      </c>
      <c r="B18" s="143" t="s">
        <v>319</v>
      </c>
      <c r="C18" s="85">
        <v>37729</v>
      </c>
      <c r="D18" s="85">
        <v>35045</v>
      </c>
      <c r="E18" s="146">
        <f t="shared" si="0"/>
        <v>-7.1138911712475732</v>
      </c>
      <c r="F18" s="85">
        <v>274</v>
      </c>
      <c r="G18" s="85">
        <v>225</v>
      </c>
      <c r="H18" s="146">
        <f t="shared" si="1"/>
        <v>-17.883211678832112</v>
      </c>
      <c r="I18" s="85">
        <v>74</v>
      </c>
      <c r="J18" s="146">
        <f t="shared" si="2"/>
        <v>0.1961355986111479</v>
      </c>
      <c r="K18" s="85">
        <v>76</v>
      </c>
      <c r="L18" s="146">
        <f t="shared" si="3"/>
        <v>0.21686403195890999</v>
      </c>
      <c r="M18" s="85">
        <v>10</v>
      </c>
      <c r="N18" s="146">
        <f t="shared" si="4"/>
        <v>2.6504810623128098E-2</v>
      </c>
      <c r="O18" s="85">
        <v>11</v>
      </c>
      <c r="P18" s="146">
        <f t="shared" si="5"/>
        <v>3.1388215151947493E-2</v>
      </c>
      <c r="Q18" s="6"/>
    </row>
    <row r="19" spans="1:17" x14ac:dyDescent="0.2">
      <c r="A19" s="95">
        <v>13</v>
      </c>
      <c r="B19" s="143" t="s">
        <v>320</v>
      </c>
      <c r="C19" s="85">
        <v>30054</v>
      </c>
      <c r="D19" s="85">
        <v>32995</v>
      </c>
      <c r="E19" s="146">
        <f t="shared" si="0"/>
        <v>9.7857190390630251</v>
      </c>
      <c r="F19" s="85">
        <v>1629</v>
      </c>
      <c r="G19" s="85">
        <v>1346</v>
      </c>
      <c r="H19" s="146">
        <f t="shared" si="1"/>
        <v>-17.372621240024557</v>
      </c>
      <c r="I19" s="85">
        <v>264</v>
      </c>
      <c r="J19" s="146">
        <f t="shared" si="2"/>
        <v>0.87841884607706122</v>
      </c>
      <c r="K19" s="85">
        <v>299</v>
      </c>
      <c r="L19" s="146">
        <f t="shared" si="3"/>
        <v>0.90619790877405659</v>
      </c>
      <c r="M19" s="85">
        <v>57</v>
      </c>
      <c r="N19" s="146">
        <f t="shared" si="4"/>
        <v>0.18965861449391094</v>
      </c>
      <c r="O19" s="85">
        <v>53</v>
      </c>
      <c r="P19" s="146">
        <f t="shared" si="5"/>
        <v>0.16063039854523414</v>
      </c>
      <c r="Q19" s="6"/>
    </row>
    <row r="20" spans="1:17" x14ac:dyDescent="0.2">
      <c r="A20" s="95">
        <v>14</v>
      </c>
      <c r="B20" s="143" t="s">
        <v>321</v>
      </c>
      <c r="C20" s="85">
        <v>16254</v>
      </c>
      <c r="D20" s="85">
        <v>17579</v>
      </c>
      <c r="E20" s="146">
        <f t="shared" si="0"/>
        <v>8.1518395471883878</v>
      </c>
      <c r="F20" s="85">
        <v>562</v>
      </c>
      <c r="G20" s="85">
        <v>412</v>
      </c>
      <c r="H20" s="146">
        <f t="shared" si="1"/>
        <v>-26.690391459074732</v>
      </c>
      <c r="I20" s="85">
        <v>136</v>
      </c>
      <c r="J20" s="146">
        <f t="shared" si="2"/>
        <v>0.83671711578688324</v>
      </c>
      <c r="K20" s="85">
        <v>120</v>
      </c>
      <c r="L20" s="146">
        <f t="shared" si="3"/>
        <v>0.68263268672848287</v>
      </c>
      <c r="M20" s="85">
        <v>14</v>
      </c>
      <c r="N20" s="146">
        <f t="shared" si="4"/>
        <v>8.6132644272179162E-2</v>
      </c>
      <c r="O20" s="85">
        <v>9</v>
      </c>
      <c r="P20" s="146">
        <f t="shared" si="5"/>
        <v>5.1197451504636213E-2</v>
      </c>
      <c r="Q20" s="6"/>
    </row>
    <row r="21" spans="1:17" x14ac:dyDescent="0.2">
      <c r="A21" s="95">
        <v>15</v>
      </c>
      <c r="B21" s="143" t="s">
        <v>322</v>
      </c>
      <c r="C21" s="85">
        <v>48272</v>
      </c>
      <c r="D21" s="85">
        <v>54581</v>
      </c>
      <c r="E21" s="146">
        <f t="shared" si="0"/>
        <v>13.069688432217433</v>
      </c>
      <c r="F21" s="85">
        <v>2002</v>
      </c>
      <c r="G21" s="85">
        <v>2051</v>
      </c>
      <c r="H21" s="146">
        <f t="shared" si="1"/>
        <v>2.4475524475524395</v>
      </c>
      <c r="I21" s="85">
        <v>422</v>
      </c>
      <c r="J21" s="146">
        <f t="shared" si="2"/>
        <v>0.87421279416639042</v>
      </c>
      <c r="K21" s="85">
        <v>353</v>
      </c>
      <c r="L21" s="146">
        <f t="shared" si="3"/>
        <v>0.64674520437514893</v>
      </c>
      <c r="M21" s="85">
        <v>97</v>
      </c>
      <c r="N21" s="146">
        <f t="shared" si="4"/>
        <v>0.20094464700033146</v>
      </c>
      <c r="O21" s="85">
        <v>105</v>
      </c>
      <c r="P21" s="146">
        <f t="shared" si="5"/>
        <v>0.19237463586229642</v>
      </c>
      <c r="Q21" s="6"/>
    </row>
    <row r="22" spans="1:17" x14ac:dyDescent="0.2">
      <c r="A22" s="95">
        <v>16</v>
      </c>
      <c r="B22" s="143" t="s">
        <v>323</v>
      </c>
      <c r="C22" s="85">
        <v>18530</v>
      </c>
      <c r="D22" s="85">
        <v>18004</v>
      </c>
      <c r="E22" s="146">
        <f t="shared" si="0"/>
        <v>-2.8386400431732284</v>
      </c>
      <c r="F22" s="85">
        <v>781</v>
      </c>
      <c r="G22" s="85">
        <v>482</v>
      </c>
      <c r="H22" s="146">
        <f t="shared" si="1"/>
        <v>-38.284250960307297</v>
      </c>
      <c r="I22" s="85">
        <v>138</v>
      </c>
      <c r="J22" s="146">
        <f t="shared" si="2"/>
        <v>0.74473826227738804</v>
      </c>
      <c r="K22" s="85">
        <v>140</v>
      </c>
      <c r="L22" s="146">
        <f t="shared" si="3"/>
        <v>0.77760497667185069</v>
      </c>
      <c r="M22" s="85">
        <v>41</v>
      </c>
      <c r="N22" s="146">
        <f t="shared" si="4"/>
        <v>0.2212628170534269</v>
      </c>
      <c r="O22" s="85">
        <v>12</v>
      </c>
      <c r="P22" s="146">
        <f t="shared" si="5"/>
        <v>6.6651855143301492E-2</v>
      </c>
      <c r="Q22" s="6"/>
    </row>
    <row r="23" spans="1:17" x14ac:dyDescent="0.2">
      <c r="A23" s="95">
        <v>17</v>
      </c>
      <c r="B23" s="143" t="s">
        <v>324</v>
      </c>
      <c r="C23" s="85">
        <v>18146</v>
      </c>
      <c r="D23" s="85">
        <v>18324</v>
      </c>
      <c r="E23" s="146">
        <f t="shared" si="0"/>
        <v>0.98093243690070153</v>
      </c>
      <c r="F23" s="85">
        <v>702</v>
      </c>
      <c r="G23" s="85">
        <v>624</v>
      </c>
      <c r="H23" s="146">
        <f t="shared" si="1"/>
        <v>-11.111111111111114</v>
      </c>
      <c r="I23" s="85">
        <v>253</v>
      </c>
      <c r="J23" s="146">
        <f t="shared" si="2"/>
        <v>1.394246665931886</v>
      </c>
      <c r="K23" s="85">
        <v>221</v>
      </c>
      <c r="L23" s="146">
        <f t="shared" si="3"/>
        <v>1.2060685439860293</v>
      </c>
      <c r="M23" s="85">
        <v>16</v>
      </c>
      <c r="N23" s="146">
        <f t="shared" si="4"/>
        <v>8.8173702193320852E-2</v>
      </c>
      <c r="O23" s="85">
        <v>17</v>
      </c>
      <c r="P23" s="146">
        <f t="shared" si="5"/>
        <v>9.2774503383540707E-2</v>
      </c>
      <c r="Q23" s="6"/>
    </row>
    <row r="24" spans="1:17" x14ac:dyDescent="0.2">
      <c r="A24" s="95">
        <v>18</v>
      </c>
      <c r="B24" s="143" t="s">
        <v>325</v>
      </c>
      <c r="C24" s="85">
        <v>15286</v>
      </c>
      <c r="D24" s="85">
        <v>15838</v>
      </c>
      <c r="E24" s="146">
        <f t="shared" si="0"/>
        <v>3.611147455187762</v>
      </c>
      <c r="F24" s="85">
        <v>648</v>
      </c>
      <c r="G24" s="85">
        <v>527</v>
      </c>
      <c r="H24" s="146">
        <f t="shared" si="1"/>
        <v>-18.672839506172849</v>
      </c>
      <c r="I24" s="85">
        <v>128</v>
      </c>
      <c r="J24" s="146">
        <f t="shared" si="2"/>
        <v>0.83736752584063856</v>
      </c>
      <c r="K24" s="85">
        <v>129</v>
      </c>
      <c r="L24" s="146">
        <f t="shared" si="3"/>
        <v>0.81449677989645153</v>
      </c>
      <c r="M24" s="85">
        <v>27</v>
      </c>
      <c r="N24" s="146">
        <f t="shared" si="4"/>
        <v>0.17663221248200969</v>
      </c>
      <c r="O24" s="85">
        <v>19</v>
      </c>
      <c r="P24" s="146">
        <f t="shared" si="5"/>
        <v>0.11996464200025256</v>
      </c>
      <c r="Q24" s="6"/>
    </row>
    <row r="25" spans="1:17" x14ac:dyDescent="0.2">
      <c r="A25" s="95">
        <v>19</v>
      </c>
      <c r="B25" s="143" t="s">
        <v>326</v>
      </c>
      <c r="C25" s="85">
        <v>13219</v>
      </c>
      <c r="D25" s="85">
        <v>14578</v>
      </c>
      <c r="E25" s="146">
        <f t="shared" si="0"/>
        <v>10.280656630607467</v>
      </c>
      <c r="F25" s="85">
        <v>423</v>
      </c>
      <c r="G25" s="85">
        <v>450</v>
      </c>
      <c r="H25" s="146">
        <f t="shared" si="1"/>
        <v>6.3829787234042499</v>
      </c>
      <c r="I25" s="85">
        <v>104</v>
      </c>
      <c r="J25" s="146">
        <f t="shared" si="2"/>
        <v>0.78674634995082837</v>
      </c>
      <c r="K25" s="85">
        <v>121</v>
      </c>
      <c r="L25" s="146">
        <f t="shared" si="3"/>
        <v>0.8300178350939772</v>
      </c>
      <c r="M25" s="85">
        <v>13</v>
      </c>
      <c r="N25" s="146">
        <f t="shared" si="4"/>
        <v>9.8343293743853546E-2</v>
      </c>
      <c r="O25" s="85">
        <v>10</v>
      </c>
      <c r="P25" s="146">
        <f t="shared" si="5"/>
        <v>6.8596515297022917E-2</v>
      </c>
      <c r="Q25" s="6"/>
    </row>
    <row r="26" spans="1:17" x14ac:dyDescent="0.2">
      <c r="A26" s="95">
        <v>20</v>
      </c>
      <c r="B26" s="143" t="s">
        <v>327</v>
      </c>
      <c r="C26" s="85">
        <v>33345</v>
      </c>
      <c r="D26" s="85">
        <v>33491</v>
      </c>
      <c r="E26" s="146">
        <f t="shared" si="0"/>
        <v>0.43784675363622227</v>
      </c>
      <c r="F26" s="85">
        <v>1280</v>
      </c>
      <c r="G26" s="85">
        <v>1511</v>
      </c>
      <c r="H26" s="146">
        <f t="shared" si="1"/>
        <v>18.046875</v>
      </c>
      <c r="I26" s="85">
        <v>260</v>
      </c>
      <c r="J26" s="146">
        <f t="shared" si="2"/>
        <v>0.77972709551656916</v>
      </c>
      <c r="K26" s="85">
        <v>284</v>
      </c>
      <c r="L26" s="146">
        <f t="shared" si="3"/>
        <v>0.84798901197336596</v>
      </c>
      <c r="M26" s="85">
        <v>62</v>
      </c>
      <c r="N26" s="146">
        <f t="shared" si="4"/>
        <v>0.18593492277702806</v>
      </c>
      <c r="O26" s="85">
        <v>65</v>
      </c>
      <c r="P26" s="146">
        <f t="shared" si="5"/>
        <v>0.19408199217700278</v>
      </c>
      <c r="Q26" s="6"/>
    </row>
    <row r="27" spans="1:17" x14ac:dyDescent="0.2">
      <c r="A27" s="95">
        <v>21</v>
      </c>
      <c r="B27" s="143" t="s">
        <v>328</v>
      </c>
      <c r="C27" s="85">
        <v>19832</v>
      </c>
      <c r="D27" s="85">
        <v>20465</v>
      </c>
      <c r="E27" s="146">
        <f t="shared" si="0"/>
        <v>3.1918112141992765</v>
      </c>
      <c r="F27" s="85">
        <v>512</v>
      </c>
      <c r="G27" s="85">
        <v>546</v>
      </c>
      <c r="H27" s="146">
        <f t="shared" si="1"/>
        <v>6.640625</v>
      </c>
      <c r="I27" s="85">
        <v>155</v>
      </c>
      <c r="J27" s="146">
        <f t="shared" si="2"/>
        <v>0.78156514723678894</v>
      </c>
      <c r="K27" s="85">
        <v>179</v>
      </c>
      <c r="L27" s="146">
        <f t="shared" si="3"/>
        <v>0.87466406059125335</v>
      </c>
      <c r="M27" s="85">
        <v>18</v>
      </c>
      <c r="N27" s="146">
        <f t="shared" si="4"/>
        <v>9.0762404195240023E-2</v>
      </c>
      <c r="O27" s="85">
        <v>24</v>
      </c>
      <c r="P27" s="146">
        <f t="shared" si="5"/>
        <v>0.11727339359882726</v>
      </c>
      <c r="Q27" s="6"/>
    </row>
    <row r="28" spans="1:17" x14ac:dyDescent="0.2">
      <c r="A28" s="95">
        <v>22</v>
      </c>
      <c r="B28" s="143" t="s">
        <v>329</v>
      </c>
      <c r="C28" s="85">
        <v>17730</v>
      </c>
      <c r="D28" s="85">
        <v>18057</v>
      </c>
      <c r="E28" s="146">
        <f t="shared" si="0"/>
        <v>1.8443316412859474</v>
      </c>
      <c r="F28" s="85">
        <v>603</v>
      </c>
      <c r="G28" s="85">
        <v>590</v>
      </c>
      <c r="H28" s="146">
        <f t="shared" si="1"/>
        <v>-2.1558872305140966</v>
      </c>
      <c r="I28" s="85">
        <v>138</v>
      </c>
      <c r="J28" s="146">
        <f t="shared" si="2"/>
        <v>0.77834179357021993</v>
      </c>
      <c r="K28" s="85">
        <v>167</v>
      </c>
      <c r="L28" s="146">
        <f t="shared" si="3"/>
        <v>0.9248490889959573</v>
      </c>
      <c r="M28" s="85">
        <v>16</v>
      </c>
      <c r="N28" s="146">
        <f t="shared" si="4"/>
        <v>9.0242526790750136E-2</v>
      </c>
      <c r="O28" s="85">
        <v>21</v>
      </c>
      <c r="P28" s="146">
        <f t="shared" si="5"/>
        <v>0.11629838843661738</v>
      </c>
      <c r="Q28" s="6"/>
    </row>
    <row r="29" spans="1:17" x14ac:dyDescent="0.2">
      <c r="A29" s="95">
        <v>23</v>
      </c>
      <c r="B29" s="143" t="s">
        <v>330</v>
      </c>
      <c r="C29" s="85">
        <v>16192</v>
      </c>
      <c r="D29" s="85">
        <v>16871</v>
      </c>
      <c r="E29" s="146">
        <f t="shared" si="0"/>
        <v>4.1934288537549378</v>
      </c>
      <c r="F29" s="85">
        <v>528</v>
      </c>
      <c r="G29" s="85">
        <v>550</v>
      </c>
      <c r="H29" s="146">
        <f t="shared" si="1"/>
        <v>4.1666666666666714</v>
      </c>
      <c r="I29" s="85">
        <v>163</v>
      </c>
      <c r="J29" s="146">
        <f t="shared" si="2"/>
        <v>1.0066699604743083</v>
      </c>
      <c r="K29" s="85">
        <v>71</v>
      </c>
      <c r="L29" s="146">
        <f t="shared" si="3"/>
        <v>0.42084049552486519</v>
      </c>
      <c r="M29" s="85">
        <v>30</v>
      </c>
      <c r="N29" s="146">
        <f t="shared" si="4"/>
        <v>0.18527667984189722</v>
      </c>
      <c r="O29" s="85">
        <v>10</v>
      </c>
      <c r="P29" s="146">
        <f t="shared" si="5"/>
        <v>5.9273309228854251E-2</v>
      </c>
      <c r="Q29" s="6"/>
    </row>
    <row r="30" spans="1:17" x14ac:dyDescent="0.2">
      <c r="A30" s="95">
        <v>24</v>
      </c>
      <c r="B30" s="143" t="s">
        <v>331</v>
      </c>
      <c r="C30" s="85">
        <v>15206</v>
      </c>
      <c r="D30" s="85">
        <v>15645</v>
      </c>
      <c r="E30" s="146">
        <f t="shared" si="0"/>
        <v>2.8870182822570172</v>
      </c>
      <c r="F30" s="85">
        <v>973</v>
      </c>
      <c r="G30" s="85">
        <v>705</v>
      </c>
      <c r="H30" s="146">
        <f t="shared" si="1"/>
        <v>-27.543679342240495</v>
      </c>
      <c r="I30" s="85">
        <v>149</v>
      </c>
      <c r="J30" s="146">
        <f t="shared" si="2"/>
        <v>0.97987636459292393</v>
      </c>
      <c r="K30" s="85">
        <v>142</v>
      </c>
      <c r="L30" s="146">
        <f t="shared" si="3"/>
        <v>0.90763822307446462</v>
      </c>
      <c r="M30" s="85">
        <v>14</v>
      </c>
      <c r="N30" s="146">
        <f t="shared" si="4"/>
        <v>9.2068920163093523E-2</v>
      </c>
      <c r="O30" s="85">
        <v>16</v>
      </c>
      <c r="P30" s="146">
        <f t="shared" si="5"/>
        <v>0.10226909555768617</v>
      </c>
      <c r="Q30" s="6"/>
    </row>
    <row r="31" spans="1:17" x14ac:dyDescent="0.2">
      <c r="A31" s="95">
        <v>25</v>
      </c>
      <c r="B31" s="143" t="s">
        <v>332</v>
      </c>
      <c r="C31" s="85">
        <v>13195</v>
      </c>
      <c r="D31" s="85">
        <v>13386</v>
      </c>
      <c r="E31" s="146">
        <f t="shared" si="0"/>
        <v>1.4475179992421374</v>
      </c>
      <c r="F31" s="85">
        <v>587</v>
      </c>
      <c r="G31" s="85">
        <v>424</v>
      </c>
      <c r="H31" s="146">
        <f t="shared" si="1"/>
        <v>-27.768313458262355</v>
      </c>
      <c r="I31" s="85">
        <v>124</v>
      </c>
      <c r="J31" s="146">
        <f t="shared" si="2"/>
        <v>0.93974990526714663</v>
      </c>
      <c r="K31" s="85">
        <v>125</v>
      </c>
      <c r="L31" s="146">
        <f t="shared" si="3"/>
        <v>0.93381144479306732</v>
      </c>
      <c r="M31" s="85">
        <v>13</v>
      </c>
      <c r="N31" s="146">
        <f t="shared" si="4"/>
        <v>9.852216748768472E-2</v>
      </c>
      <c r="O31" s="85">
        <v>10</v>
      </c>
      <c r="P31" s="146">
        <f t="shared" si="5"/>
        <v>7.4704915583445386E-2</v>
      </c>
      <c r="Q31" s="6"/>
    </row>
    <row r="32" spans="1:17" x14ac:dyDescent="0.2">
      <c r="A32" s="95">
        <v>26</v>
      </c>
      <c r="B32" s="143" t="s">
        <v>123</v>
      </c>
      <c r="C32" s="85">
        <v>66950</v>
      </c>
      <c r="D32" s="85">
        <v>68807</v>
      </c>
      <c r="E32" s="146">
        <f t="shared" si="0"/>
        <v>2.7737117251680274</v>
      </c>
      <c r="F32" s="85">
        <v>2311</v>
      </c>
      <c r="G32" s="85">
        <v>4320</v>
      </c>
      <c r="H32" s="146">
        <f t="shared" si="1"/>
        <v>86.932064041540457</v>
      </c>
      <c r="I32" s="85">
        <v>778</v>
      </c>
      <c r="J32" s="146">
        <f t="shared" si="2"/>
        <v>1.1620612397311425</v>
      </c>
      <c r="K32" s="85">
        <v>783</v>
      </c>
      <c r="L32" s="146">
        <f t="shared" si="3"/>
        <v>1.1379656139636956</v>
      </c>
      <c r="M32" s="85">
        <v>103</v>
      </c>
      <c r="N32" s="146">
        <f t="shared" si="4"/>
        <v>0.15384615384615385</v>
      </c>
      <c r="O32" s="85">
        <v>102</v>
      </c>
      <c r="P32" s="146">
        <f t="shared" si="5"/>
        <v>0.14824073132094118</v>
      </c>
      <c r="Q32" s="6"/>
    </row>
    <row r="33" spans="1:17" x14ac:dyDescent="0.2">
      <c r="A33" s="95">
        <v>27</v>
      </c>
      <c r="B33" s="143" t="s">
        <v>124</v>
      </c>
      <c r="C33" s="39"/>
      <c r="D33" s="39"/>
      <c r="E33" s="144"/>
      <c r="F33" s="52"/>
      <c r="G33" s="39"/>
      <c r="H33" s="144"/>
      <c r="I33" s="39"/>
      <c r="J33" s="114"/>
      <c r="K33" s="39"/>
      <c r="L33" s="144"/>
      <c r="M33" s="39"/>
      <c r="N33" s="114"/>
      <c r="O33" s="39"/>
      <c r="P33" s="144"/>
      <c r="Q33" s="6"/>
    </row>
    <row r="34" spans="1:17" x14ac:dyDescent="0.2">
      <c r="A34" s="62"/>
      <c r="B34" s="98" t="s">
        <v>52</v>
      </c>
      <c r="C34" s="140">
        <f>SUM(C7:C33)</f>
        <v>619294</v>
      </c>
      <c r="D34" s="140">
        <f>SUM(D7:D33)</f>
        <v>657185</v>
      </c>
      <c r="E34" s="123">
        <f>IF(C34=0,0,D34/C34*100-100)</f>
        <v>6.1184187155050722</v>
      </c>
      <c r="F34" s="140">
        <f>SUM(F7:F33)</f>
        <v>24493</v>
      </c>
      <c r="G34" s="140">
        <f>SUM(G7:G33)</f>
        <v>25799</v>
      </c>
      <c r="H34" s="123">
        <f>IF(F34=0,0,G34/F34*100-100)</f>
        <v>5.3321357122443089</v>
      </c>
      <c r="I34" s="140">
        <f>SUM(I7:I33)</f>
        <v>5658</v>
      </c>
      <c r="J34" s="123">
        <f>IF(C34=0,0,I34/C34*100)</f>
        <v>0.9136209942289123</v>
      </c>
      <c r="K34" s="140">
        <f>SUM(K7:K33)</f>
        <v>5633</v>
      </c>
      <c r="L34" s="123">
        <f>IF(D34=0,0,K34/D34*100)</f>
        <v>0.85714068336921867</v>
      </c>
      <c r="M34" s="140">
        <f>SUM(M7:M33)</f>
        <v>850</v>
      </c>
      <c r="N34" s="123">
        <f>IF(C34=0,0,M34/C34*100)</f>
        <v>0.13725306558758846</v>
      </c>
      <c r="O34" s="140">
        <f>SUM(O7:O33)</f>
        <v>820</v>
      </c>
      <c r="P34" s="123">
        <f>IF(D34=0,0,O34/D34*100)</f>
        <v>0.12477460684586532</v>
      </c>
      <c r="Q34" s="6"/>
    </row>
    <row r="35" spans="1:17" ht="12.95" customHeight="1" x14ac:dyDescent="0.2">
      <c r="A35" s="2"/>
      <c r="B35" s="2"/>
      <c r="C35" s="100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7" ht="12.95" customHeight="1" x14ac:dyDescent="0.2">
      <c r="C36" s="125"/>
    </row>
  </sheetData>
  <mergeCells count="8">
    <mergeCell ref="O1:P1"/>
    <mergeCell ref="A2:P2"/>
    <mergeCell ref="A4:A5"/>
    <mergeCell ref="B4:B5"/>
    <mergeCell ref="C4:E4"/>
    <mergeCell ref="F4:H4"/>
    <mergeCell ref="I4:L4"/>
    <mergeCell ref="M4:P4"/>
  </mergeCells>
  <pageMargins left="0.7" right="0.7" top="0.75" bottom="0.75" header="0.3" footer="0.3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"/>
  <sheetViews>
    <sheetView topLeftCell="A7" workbookViewId="0"/>
  </sheetViews>
  <sheetFormatPr defaultRowHeight="12.75" x14ac:dyDescent="0.2"/>
  <cols>
    <col min="1" max="1" width="3.42578125" customWidth="1"/>
    <col min="2" max="2" width="25.5703125" customWidth="1"/>
    <col min="3" max="3" width="9.28515625" customWidth="1"/>
    <col min="5" max="6" width="7.7109375" customWidth="1"/>
    <col min="7" max="7" width="7" customWidth="1"/>
    <col min="8" max="8" width="7.7109375" customWidth="1"/>
    <col min="9" max="9" width="8.85546875" customWidth="1"/>
    <col min="10" max="10" width="7.7109375" customWidth="1"/>
    <col min="12" max="12" width="7.7109375" customWidth="1"/>
    <col min="13" max="13" width="8.7109375" customWidth="1"/>
    <col min="14" max="14" width="7.7109375" customWidth="1"/>
    <col min="16" max="16" width="7.7109375" customWidth="1"/>
    <col min="17" max="22" width="4.7109375" customWidth="1"/>
  </cols>
  <sheetData>
    <row r="1" spans="1:22" ht="15.95" customHeight="1" x14ac:dyDescent="0.2">
      <c r="A1" s="119"/>
      <c r="O1" s="106" t="s">
        <v>407</v>
      </c>
    </row>
    <row r="2" spans="1:22" ht="31.7" customHeight="1" x14ac:dyDescent="0.25">
      <c r="A2" s="270" t="s">
        <v>401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</row>
    <row r="3" spans="1:22" ht="18.2" customHeight="1" x14ac:dyDescent="0.2">
      <c r="A3" s="353"/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</row>
    <row r="4" spans="1:22" ht="49.15" customHeight="1" x14ac:dyDescent="0.2">
      <c r="A4" s="263" t="s">
        <v>28</v>
      </c>
      <c r="B4" s="340" t="s">
        <v>97</v>
      </c>
      <c r="C4" s="263" t="s">
        <v>403</v>
      </c>
      <c r="D4" s="263"/>
      <c r="E4" s="263" t="s">
        <v>404</v>
      </c>
      <c r="F4" s="263"/>
      <c r="G4" s="263"/>
      <c r="H4" s="263"/>
      <c r="I4" s="263" t="s">
        <v>405</v>
      </c>
      <c r="J4" s="263"/>
      <c r="K4" s="263"/>
      <c r="L4" s="263"/>
      <c r="M4" s="263" t="s">
        <v>406</v>
      </c>
      <c r="N4" s="263"/>
      <c r="O4" s="263"/>
      <c r="P4" s="263"/>
      <c r="Q4" s="6"/>
    </row>
    <row r="5" spans="1:22" ht="16.7" customHeight="1" x14ac:dyDescent="0.2">
      <c r="A5" s="263"/>
      <c r="B5" s="340"/>
      <c r="C5" s="230">
        <v>2018</v>
      </c>
      <c r="D5" s="230">
        <v>2019</v>
      </c>
      <c r="E5" s="230">
        <v>2018</v>
      </c>
      <c r="F5" s="230"/>
      <c r="G5" s="230">
        <v>2019</v>
      </c>
      <c r="H5" s="230"/>
      <c r="I5" s="230">
        <v>2018</v>
      </c>
      <c r="J5" s="230"/>
      <c r="K5" s="230">
        <v>2019</v>
      </c>
      <c r="L5" s="230"/>
      <c r="M5" s="230">
        <v>2018</v>
      </c>
      <c r="N5" s="230"/>
      <c r="O5" s="230">
        <v>2019</v>
      </c>
      <c r="P5" s="230"/>
      <c r="Q5" s="6"/>
    </row>
    <row r="6" spans="1:22" ht="39.200000000000003" customHeight="1" x14ac:dyDescent="0.2">
      <c r="A6" s="263"/>
      <c r="B6" s="340"/>
      <c r="C6" s="230"/>
      <c r="D6" s="230"/>
      <c r="E6" s="14" t="s">
        <v>336</v>
      </c>
      <c r="F6" s="124" t="s">
        <v>337</v>
      </c>
      <c r="G6" s="14" t="s">
        <v>336</v>
      </c>
      <c r="H6" s="124" t="s">
        <v>337</v>
      </c>
      <c r="I6" s="89" t="s">
        <v>336</v>
      </c>
      <c r="J6" s="124" t="s">
        <v>337</v>
      </c>
      <c r="K6" s="89" t="s">
        <v>336</v>
      </c>
      <c r="L6" s="124" t="s">
        <v>337</v>
      </c>
      <c r="M6" s="14" t="s">
        <v>336</v>
      </c>
      <c r="N6" s="124" t="s">
        <v>337</v>
      </c>
      <c r="O6" s="14" t="s">
        <v>336</v>
      </c>
      <c r="P6" s="124" t="s">
        <v>337</v>
      </c>
      <c r="Q6" s="6"/>
    </row>
    <row r="7" spans="1:22" ht="12.2" customHeight="1" x14ac:dyDescent="0.2">
      <c r="A7" s="101" t="s">
        <v>29</v>
      </c>
      <c r="B7" s="101" t="s">
        <v>31</v>
      </c>
      <c r="C7" s="101">
        <v>1</v>
      </c>
      <c r="D7" s="101">
        <v>2</v>
      </c>
      <c r="E7" s="101">
        <v>3</v>
      </c>
      <c r="F7" s="96">
        <v>4</v>
      </c>
      <c r="G7" s="101">
        <v>5</v>
      </c>
      <c r="H7" s="96">
        <v>6</v>
      </c>
      <c r="I7" s="101">
        <v>7</v>
      </c>
      <c r="J7" s="96">
        <v>8</v>
      </c>
      <c r="K7" s="101">
        <v>9</v>
      </c>
      <c r="L7" s="96">
        <v>10</v>
      </c>
      <c r="M7" s="101">
        <v>11</v>
      </c>
      <c r="N7" s="96">
        <v>12</v>
      </c>
      <c r="O7" s="101">
        <v>13</v>
      </c>
      <c r="P7" s="96">
        <v>14</v>
      </c>
      <c r="Q7" s="6"/>
    </row>
    <row r="8" spans="1:22" ht="12.2" customHeight="1" x14ac:dyDescent="0.2">
      <c r="A8" s="12">
        <v>1</v>
      </c>
      <c r="B8" s="97" t="s">
        <v>98</v>
      </c>
      <c r="C8" s="21"/>
      <c r="D8" s="21"/>
      <c r="E8" s="21"/>
      <c r="F8" s="72"/>
      <c r="G8" s="21"/>
      <c r="H8" s="72"/>
      <c r="I8" s="21"/>
      <c r="J8" s="72"/>
      <c r="K8" s="66"/>
      <c r="L8" s="72"/>
      <c r="M8" s="65"/>
      <c r="N8" s="72"/>
      <c r="O8" s="65"/>
      <c r="P8" s="72"/>
      <c r="Q8" s="107"/>
      <c r="R8" s="108"/>
      <c r="S8" s="108"/>
      <c r="T8" s="108"/>
      <c r="U8" s="108"/>
      <c r="V8" s="108"/>
    </row>
    <row r="9" spans="1:22" ht="12.2" customHeight="1" x14ac:dyDescent="0.2">
      <c r="A9" s="12">
        <v>2</v>
      </c>
      <c r="B9" s="97" t="s">
        <v>309</v>
      </c>
      <c r="C9" s="21">
        <v>21719</v>
      </c>
      <c r="D9" s="21">
        <v>19957</v>
      </c>
      <c r="E9" s="21">
        <v>448</v>
      </c>
      <c r="F9" s="72">
        <f t="shared" ref="F9:F33" si="0">IF(C9=0,0,E9*100/C9)</f>
        <v>2.0627100695243796</v>
      </c>
      <c r="G9" s="21">
        <v>521</v>
      </c>
      <c r="H9" s="72">
        <f t="shared" ref="H9:H33" si="1">IF(D9=0,"0",G9*100/D9)</f>
        <v>2.6106128175577492</v>
      </c>
      <c r="I9" s="21">
        <v>69</v>
      </c>
      <c r="J9" s="72">
        <f t="shared" ref="J9:J33" si="2">IF(C9=0,0,I9*100/C9)</f>
        <v>0.31769418481513884</v>
      </c>
      <c r="K9" s="66">
        <v>78</v>
      </c>
      <c r="L9" s="72">
        <f t="shared" ref="L9:L33" si="3">IF(D9=0,0,K9*100/D9)</f>
        <v>0.39084030665931752</v>
      </c>
      <c r="M9" s="65">
        <f t="shared" ref="M9:M33" si="4">E9+I9</f>
        <v>517</v>
      </c>
      <c r="N9" s="72">
        <f t="shared" ref="N9:N33" si="5">IF(C9=0,0,M9*100/C9)</f>
        <v>2.3804042543395183</v>
      </c>
      <c r="O9" s="65">
        <f t="shared" ref="O9:O33" si="6">G9+K9</f>
        <v>599</v>
      </c>
      <c r="P9" s="72">
        <f t="shared" ref="P9:P33" si="7">IF(D9=0,"0",O9*100/D9)</f>
        <v>3.0014531242170666</v>
      </c>
      <c r="Q9" s="107">
        <f t="shared" ref="Q9:Q35" si="8">IF(C9=0,0,SUM(E9*100/C9))</f>
        <v>2.0627100695243796</v>
      </c>
      <c r="R9" s="108">
        <f t="shared" ref="R9:R35" si="9">IF(D9=0,0,SUM(G9*100/D9))</f>
        <v>2.6106128175577492</v>
      </c>
      <c r="S9" s="108">
        <f t="shared" ref="S9:S35" si="10">IF(C9=0,0,SUM(I9*100/C9))</f>
        <v>0.31769418481513884</v>
      </c>
      <c r="T9" s="108">
        <f t="shared" ref="T9:T35" si="11">IF(D9=0,0,SUM(K9*100/D9))</f>
        <v>0.39084030665931752</v>
      </c>
      <c r="U9" s="108">
        <f t="shared" ref="U9:U35" si="12">IF(C9=0,0,SUM(M9*100/C9))</f>
        <v>2.3804042543395183</v>
      </c>
      <c r="V9" s="108">
        <f t="shared" ref="V9:V35" si="13">IF(D9=0,0,SUM(O9*100/D9))</f>
        <v>3.0014531242170666</v>
      </c>
    </row>
    <row r="10" spans="1:22" ht="12.2" customHeight="1" x14ac:dyDescent="0.2">
      <c r="A10" s="12">
        <v>3</v>
      </c>
      <c r="B10" s="97" t="s">
        <v>310</v>
      </c>
      <c r="C10" s="21">
        <v>11748</v>
      </c>
      <c r="D10" s="21">
        <v>10765</v>
      </c>
      <c r="E10" s="21">
        <v>190</v>
      </c>
      <c r="F10" s="72">
        <f t="shared" si="0"/>
        <v>1.6172965611167858</v>
      </c>
      <c r="G10" s="21">
        <v>192</v>
      </c>
      <c r="H10" s="72">
        <f t="shared" si="1"/>
        <v>1.7835578262888991</v>
      </c>
      <c r="I10" s="21">
        <v>47</v>
      </c>
      <c r="J10" s="72">
        <f t="shared" si="2"/>
        <v>0.40006809669731019</v>
      </c>
      <c r="K10" s="66">
        <v>41</v>
      </c>
      <c r="L10" s="72">
        <f t="shared" si="3"/>
        <v>0.38086391082210869</v>
      </c>
      <c r="M10" s="65">
        <f t="shared" si="4"/>
        <v>237</v>
      </c>
      <c r="N10" s="72">
        <f t="shared" si="5"/>
        <v>2.0173646578140958</v>
      </c>
      <c r="O10" s="65">
        <f t="shared" si="6"/>
        <v>233</v>
      </c>
      <c r="P10" s="72">
        <f t="shared" si="7"/>
        <v>2.1644217371110077</v>
      </c>
      <c r="Q10" s="107">
        <f t="shared" si="8"/>
        <v>1.6172965611167858</v>
      </c>
      <c r="R10" s="108">
        <f t="shared" si="9"/>
        <v>1.7835578262888991</v>
      </c>
      <c r="S10" s="108">
        <f t="shared" si="10"/>
        <v>0.40006809669731019</v>
      </c>
      <c r="T10" s="108">
        <f t="shared" si="11"/>
        <v>0.38086391082210869</v>
      </c>
      <c r="U10" s="108">
        <f t="shared" si="12"/>
        <v>2.0173646578140958</v>
      </c>
      <c r="V10" s="108">
        <f t="shared" si="13"/>
        <v>2.1644217371110077</v>
      </c>
    </row>
    <row r="11" spans="1:22" ht="12.2" customHeight="1" x14ac:dyDescent="0.2">
      <c r="A11" s="12">
        <v>4</v>
      </c>
      <c r="B11" s="97" t="s">
        <v>311</v>
      </c>
      <c r="C11" s="21">
        <v>50590</v>
      </c>
      <c r="D11" s="21">
        <v>50314</v>
      </c>
      <c r="E11" s="21">
        <v>1128</v>
      </c>
      <c r="F11" s="72">
        <f t="shared" si="0"/>
        <v>2.2296896619885351</v>
      </c>
      <c r="G11" s="21">
        <v>1746</v>
      </c>
      <c r="H11" s="72">
        <f t="shared" si="1"/>
        <v>3.4702070994156697</v>
      </c>
      <c r="I11" s="21">
        <v>353</v>
      </c>
      <c r="J11" s="72">
        <f t="shared" si="2"/>
        <v>0.69776635698754697</v>
      </c>
      <c r="K11" s="66">
        <v>544</v>
      </c>
      <c r="L11" s="72">
        <f t="shared" si="3"/>
        <v>1.081210001192511</v>
      </c>
      <c r="M11" s="65">
        <f t="shared" si="4"/>
        <v>1481</v>
      </c>
      <c r="N11" s="72">
        <f t="shared" si="5"/>
        <v>2.9274560189760823</v>
      </c>
      <c r="O11" s="65">
        <f t="shared" si="6"/>
        <v>2290</v>
      </c>
      <c r="P11" s="72">
        <f t="shared" si="7"/>
        <v>4.5514171006081803</v>
      </c>
      <c r="Q11" s="107">
        <f t="shared" si="8"/>
        <v>2.2296896619885351</v>
      </c>
      <c r="R11" s="108">
        <f t="shared" si="9"/>
        <v>3.4702070994156697</v>
      </c>
      <c r="S11" s="108">
        <f t="shared" si="10"/>
        <v>0.69776635698754697</v>
      </c>
      <c r="T11" s="108">
        <f t="shared" si="11"/>
        <v>1.081210001192511</v>
      </c>
      <c r="U11" s="108">
        <f t="shared" si="12"/>
        <v>2.9274560189760823</v>
      </c>
      <c r="V11" s="108">
        <f t="shared" si="13"/>
        <v>4.5514171006081803</v>
      </c>
    </row>
    <row r="12" spans="1:22" ht="12.2" customHeight="1" x14ac:dyDescent="0.2">
      <c r="A12" s="12">
        <v>5</v>
      </c>
      <c r="B12" s="97" t="s">
        <v>312</v>
      </c>
      <c r="C12" s="21">
        <v>43510</v>
      </c>
      <c r="D12" s="21">
        <v>44966</v>
      </c>
      <c r="E12" s="21">
        <v>476</v>
      </c>
      <c r="F12" s="72">
        <f t="shared" si="0"/>
        <v>1.0940013789933349</v>
      </c>
      <c r="G12" s="21">
        <v>701</v>
      </c>
      <c r="H12" s="72">
        <f t="shared" si="1"/>
        <v>1.558955655384068</v>
      </c>
      <c r="I12" s="21">
        <v>171</v>
      </c>
      <c r="J12" s="72">
        <f t="shared" si="2"/>
        <v>0.3930131004366812</v>
      </c>
      <c r="K12" s="66">
        <v>290</v>
      </c>
      <c r="L12" s="72">
        <f t="shared" si="3"/>
        <v>0.64493172619312367</v>
      </c>
      <c r="M12" s="65">
        <f t="shared" si="4"/>
        <v>647</v>
      </c>
      <c r="N12" s="72">
        <f t="shared" si="5"/>
        <v>1.4870144794300162</v>
      </c>
      <c r="O12" s="65">
        <f t="shared" si="6"/>
        <v>991</v>
      </c>
      <c r="P12" s="72">
        <f t="shared" si="7"/>
        <v>2.2038873815771916</v>
      </c>
      <c r="Q12" s="107">
        <f t="shared" si="8"/>
        <v>1.0940013789933349</v>
      </c>
      <c r="R12" s="108">
        <f t="shared" si="9"/>
        <v>1.558955655384068</v>
      </c>
      <c r="S12" s="108">
        <f t="shared" si="10"/>
        <v>0.3930131004366812</v>
      </c>
      <c r="T12" s="108">
        <f t="shared" si="11"/>
        <v>0.64493172619312367</v>
      </c>
      <c r="U12" s="108">
        <f t="shared" si="12"/>
        <v>1.4870144794300162</v>
      </c>
      <c r="V12" s="108">
        <f t="shared" si="13"/>
        <v>2.2038873815771916</v>
      </c>
    </row>
    <row r="13" spans="1:22" ht="12.2" customHeight="1" x14ac:dyDescent="0.2">
      <c r="A13" s="12">
        <v>6</v>
      </c>
      <c r="B13" s="97" t="s">
        <v>313</v>
      </c>
      <c r="C13" s="21">
        <v>18353</v>
      </c>
      <c r="D13" s="21">
        <v>16846</v>
      </c>
      <c r="E13" s="21">
        <v>430</v>
      </c>
      <c r="F13" s="72">
        <f t="shared" si="0"/>
        <v>2.3429412085217676</v>
      </c>
      <c r="G13" s="21">
        <v>525</v>
      </c>
      <c r="H13" s="72">
        <f t="shared" si="1"/>
        <v>3.1164668170485577</v>
      </c>
      <c r="I13" s="21">
        <v>79</v>
      </c>
      <c r="J13" s="72">
        <f t="shared" si="2"/>
        <v>0.43044733830981313</v>
      </c>
      <c r="K13" s="66">
        <v>111</v>
      </c>
      <c r="L13" s="72">
        <f t="shared" si="3"/>
        <v>0.65891012703312357</v>
      </c>
      <c r="M13" s="65">
        <f t="shared" si="4"/>
        <v>509</v>
      </c>
      <c r="N13" s="72">
        <f t="shared" si="5"/>
        <v>2.7733885468315806</v>
      </c>
      <c r="O13" s="65">
        <f t="shared" si="6"/>
        <v>636</v>
      </c>
      <c r="P13" s="72">
        <f t="shared" si="7"/>
        <v>3.7753769440816809</v>
      </c>
      <c r="Q13" s="107">
        <f t="shared" si="8"/>
        <v>2.3429412085217676</v>
      </c>
      <c r="R13" s="108">
        <f t="shared" si="9"/>
        <v>3.1164668170485577</v>
      </c>
      <c r="S13" s="108">
        <f t="shared" si="10"/>
        <v>0.43044733830981313</v>
      </c>
      <c r="T13" s="108">
        <f t="shared" si="11"/>
        <v>0.65891012703312357</v>
      </c>
      <c r="U13" s="108">
        <f t="shared" si="12"/>
        <v>2.7733885468315806</v>
      </c>
      <c r="V13" s="108">
        <f t="shared" si="13"/>
        <v>3.7753769440816809</v>
      </c>
    </row>
    <row r="14" spans="1:22" ht="12.2" customHeight="1" x14ac:dyDescent="0.2">
      <c r="A14" s="12">
        <v>7</v>
      </c>
      <c r="B14" s="97" t="s">
        <v>314</v>
      </c>
      <c r="C14" s="21">
        <v>11710</v>
      </c>
      <c r="D14" s="21">
        <v>11581</v>
      </c>
      <c r="E14" s="21">
        <v>299</v>
      </c>
      <c r="F14" s="72">
        <f t="shared" si="0"/>
        <v>2.5533731853116994</v>
      </c>
      <c r="G14" s="21">
        <v>370</v>
      </c>
      <c r="H14" s="72">
        <f t="shared" si="1"/>
        <v>3.1948881789137382</v>
      </c>
      <c r="I14" s="21">
        <v>67</v>
      </c>
      <c r="J14" s="72">
        <f t="shared" si="2"/>
        <v>0.57216054654141757</v>
      </c>
      <c r="K14" s="66">
        <v>108</v>
      </c>
      <c r="L14" s="72">
        <f t="shared" si="3"/>
        <v>0.93256195492617222</v>
      </c>
      <c r="M14" s="65">
        <f t="shared" si="4"/>
        <v>366</v>
      </c>
      <c r="N14" s="72">
        <f t="shared" si="5"/>
        <v>3.1255337318531171</v>
      </c>
      <c r="O14" s="65">
        <f t="shared" si="6"/>
        <v>478</v>
      </c>
      <c r="P14" s="72">
        <f t="shared" si="7"/>
        <v>4.1274501338399103</v>
      </c>
      <c r="Q14" s="107">
        <f t="shared" si="8"/>
        <v>2.5533731853116994</v>
      </c>
      <c r="R14" s="108">
        <f t="shared" si="9"/>
        <v>3.1948881789137382</v>
      </c>
      <c r="S14" s="108">
        <f t="shared" si="10"/>
        <v>0.57216054654141757</v>
      </c>
      <c r="T14" s="108">
        <f t="shared" si="11"/>
        <v>0.93256195492617222</v>
      </c>
      <c r="U14" s="108">
        <f t="shared" si="12"/>
        <v>3.1255337318531171</v>
      </c>
      <c r="V14" s="108">
        <f t="shared" si="13"/>
        <v>4.1274501338399103</v>
      </c>
    </row>
    <row r="15" spans="1:22" ht="12.2" customHeight="1" x14ac:dyDescent="0.2">
      <c r="A15" s="12">
        <v>8</v>
      </c>
      <c r="B15" s="97" t="s">
        <v>315</v>
      </c>
      <c r="C15" s="21">
        <v>30757</v>
      </c>
      <c r="D15" s="21">
        <v>28783</v>
      </c>
      <c r="E15" s="21">
        <v>596</v>
      </c>
      <c r="F15" s="72">
        <f t="shared" si="0"/>
        <v>1.9377702636798126</v>
      </c>
      <c r="G15" s="21">
        <v>639</v>
      </c>
      <c r="H15" s="72">
        <f t="shared" si="1"/>
        <v>2.2200604523503458</v>
      </c>
      <c r="I15" s="21">
        <v>122</v>
      </c>
      <c r="J15" s="72">
        <f t="shared" si="2"/>
        <v>0.39665767142439118</v>
      </c>
      <c r="K15" s="66">
        <v>153</v>
      </c>
      <c r="L15" s="72">
        <f t="shared" si="3"/>
        <v>0.53156377028106871</v>
      </c>
      <c r="M15" s="65">
        <f t="shared" si="4"/>
        <v>718</v>
      </c>
      <c r="N15" s="72">
        <f t="shared" si="5"/>
        <v>2.3344279351042041</v>
      </c>
      <c r="O15" s="65">
        <f t="shared" si="6"/>
        <v>792</v>
      </c>
      <c r="P15" s="72">
        <f t="shared" si="7"/>
        <v>2.7516242226314143</v>
      </c>
      <c r="Q15" s="107">
        <f t="shared" si="8"/>
        <v>1.9377702636798126</v>
      </c>
      <c r="R15" s="108">
        <f t="shared" si="9"/>
        <v>2.2200604523503458</v>
      </c>
      <c r="S15" s="108">
        <f t="shared" si="10"/>
        <v>0.39665767142439118</v>
      </c>
      <c r="T15" s="108">
        <f t="shared" si="11"/>
        <v>0.53156377028106871</v>
      </c>
      <c r="U15" s="108">
        <f t="shared" si="12"/>
        <v>2.3344279351042041</v>
      </c>
      <c r="V15" s="108">
        <f t="shared" si="13"/>
        <v>2.7516242226314143</v>
      </c>
    </row>
    <row r="16" spans="1:22" ht="12.2" customHeight="1" x14ac:dyDescent="0.2">
      <c r="A16" s="12">
        <v>9</v>
      </c>
      <c r="B16" s="97" t="s">
        <v>316</v>
      </c>
      <c r="C16" s="21">
        <v>14170</v>
      </c>
      <c r="D16" s="21">
        <v>13737</v>
      </c>
      <c r="E16" s="21">
        <v>284</v>
      </c>
      <c r="F16" s="72">
        <f t="shared" si="0"/>
        <v>2.0042342978122796</v>
      </c>
      <c r="G16" s="21">
        <v>304</v>
      </c>
      <c r="H16" s="72">
        <f t="shared" si="1"/>
        <v>2.2130013831258646</v>
      </c>
      <c r="I16" s="21">
        <v>68</v>
      </c>
      <c r="J16" s="72">
        <f t="shared" si="2"/>
        <v>0.47988708539167257</v>
      </c>
      <c r="K16" s="66">
        <v>102</v>
      </c>
      <c r="L16" s="72">
        <f t="shared" si="3"/>
        <v>0.74252020091723081</v>
      </c>
      <c r="M16" s="65">
        <f t="shared" si="4"/>
        <v>352</v>
      </c>
      <c r="N16" s="72">
        <f t="shared" si="5"/>
        <v>2.4841213832039521</v>
      </c>
      <c r="O16" s="65">
        <f t="shared" si="6"/>
        <v>406</v>
      </c>
      <c r="P16" s="72">
        <f t="shared" si="7"/>
        <v>2.9555215840430953</v>
      </c>
      <c r="Q16" s="107">
        <f t="shared" si="8"/>
        <v>2.0042342978122796</v>
      </c>
      <c r="R16" s="108">
        <f t="shared" si="9"/>
        <v>2.2130013831258646</v>
      </c>
      <c r="S16" s="108">
        <f t="shared" si="10"/>
        <v>0.47988708539167257</v>
      </c>
      <c r="T16" s="108">
        <f t="shared" si="11"/>
        <v>0.74252020091723081</v>
      </c>
      <c r="U16" s="108">
        <f t="shared" si="12"/>
        <v>2.4841213832039521</v>
      </c>
      <c r="V16" s="108">
        <f t="shared" si="13"/>
        <v>2.9555215840430953</v>
      </c>
    </row>
    <row r="17" spans="1:22" ht="12.2" customHeight="1" x14ac:dyDescent="0.2">
      <c r="A17" s="12">
        <v>10</v>
      </c>
      <c r="B17" s="97" t="s">
        <v>317</v>
      </c>
      <c r="C17" s="21">
        <v>24628</v>
      </c>
      <c r="D17" s="21">
        <v>26019</v>
      </c>
      <c r="E17" s="21">
        <v>808</v>
      </c>
      <c r="F17" s="72">
        <f t="shared" si="0"/>
        <v>3.2808185804775052</v>
      </c>
      <c r="G17" s="21">
        <v>1201</v>
      </c>
      <c r="H17" s="72">
        <f t="shared" si="1"/>
        <v>4.615857642492025</v>
      </c>
      <c r="I17" s="21">
        <v>104</v>
      </c>
      <c r="J17" s="72">
        <f t="shared" si="2"/>
        <v>0.42228357966542146</v>
      </c>
      <c r="K17" s="66">
        <v>156</v>
      </c>
      <c r="L17" s="72">
        <f t="shared" si="3"/>
        <v>0.59956185864176181</v>
      </c>
      <c r="M17" s="65">
        <f t="shared" si="4"/>
        <v>912</v>
      </c>
      <c r="N17" s="72">
        <f t="shared" si="5"/>
        <v>3.7031021601429268</v>
      </c>
      <c r="O17" s="65">
        <f t="shared" si="6"/>
        <v>1357</v>
      </c>
      <c r="P17" s="72">
        <f t="shared" si="7"/>
        <v>5.2154195011337867</v>
      </c>
      <c r="Q17" s="107">
        <f t="shared" si="8"/>
        <v>3.2808185804775052</v>
      </c>
      <c r="R17" s="108">
        <f t="shared" si="9"/>
        <v>4.615857642492025</v>
      </c>
      <c r="S17" s="108">
        <f t="shared" si="10"/>
        <v>0.42228357966542146</v>
      </c>
      <c r="T17" s="108">
        <f t="shared" si="11"/>
        <v>0.59956185864176181</v>
      </c>
      <c r="U17" s="108">
        <f t="shared" si="12"/>
        <v>3.7031021601429268</v>
      </c>
      <c r="V17" s="108">
        <f t="shared" si="13"/>
        <v>5.2154195011337867</v>
      </c>
    </row>
    <row r="18" spans="1:22" ht="12.2" customHeight="1" x14ac:dyDescent="0.2">
      <c r="A18" s="12">
        <v>11</v>
      </c>
      <c r="B18" s="97" t="s">
        <v>318</v>
      </c>
      <c r="C18" s="21">
        <v>14647</v>
      </c>
      <c r="D18" s="21">
        <v>12848</v>
      </c>
      <c r="E18" s="21">
        <v>337</v>
      </c>
      <c r="F18" s="72">
        <f t="shared" si="0"/>
        <v>2.3008124530620604</v>
      </c>
      <c r="G18" s="21">
        <v>412</v>
      </c>
      <c r="H18" s="72">
        <f t="shared" si="1"/>
        <v>3.2067247820672478</v>
      </c>
      <c r="I18" s="21">
        <v>53</v>
      </c>
      <c r="J18" s="72">
        <f t="shared" si="2"/>
        <v>0.36184884276643681</v>
      </c>
      <c r="K18" s="66">
        <v>63</v>
      </c>
      <c r="L18" s="72">
        <f t="shared" si="3"/>
        <v>0.49034869240348694</v>
      </c>
      <c r="M18" s="65">
        <f t="shared" si="4"/>
        <v>390</v>
      </c>
      <c r="N18" s="72">
        <f t="shared" si="5"/>
        <v>2.6626612958284972</v>
      </c>
      <c r="O18" s="65">
        <f t="shared" si="6"/>
        <v>475</v>
      </c>
      <c r="P18" s="72">
        <f t="shared" si="7"/>
        <v>3.6970734744707348</v>
      </c>
      <c r="Q18" s="107">
        <f t="shared" si="8"/>
        <v>2.3008124530620604</v>
      </c>
      <c r="R18" s="108">
        <f t="shared" si="9"/>
        <v>3.2067247820672478</v>
      </c>
      <c r="S18" s="108">
        <f t="shared" si="10"/>
        <v>0.36184884276643681</v>
      </c>
      <c r="T18" s="108">
        <f t="shared" si="11"/>
        <v>0.49034869240348694</v>
      </c>
      <c r="U18" s="108">
        <f t="shared" si="12"/>
        <v>2.6626612958284972</v>
      </c>
      <c r="V18" s="108">
        <f t="shared" si="13"/>
        <v>3.6970734744707348</v>
      </c>
    </row>
    <row r="19" spans="1:22" ht="12.2" customHeight="1" x14ac:dyDescent="0.2">
      <c r="A19" s="12">
        <v>12</v>
      </c>
      <c r="B19" s="97" t="s">
        <v>319</v>
      </c>
      <c r="C19" s="21">
        <v>18787</v>
      </c>
      <c r="D19" s="21">
        <v>18962</v>
      </c>
      <c r="E19" s="21">
        <v>180</v>
      </c>
      <c r="F19" s="72">
        <f t="shared" si="0"/>
        <v>0.95810933092031725</v>
      </c>
      <c r="G19" s="21">
        <v>280</v>
      </c>
      <c r="H19" s="72">
        <f t="shared" si="1"/>
        <v>1.4766374854973103</v>
      </c>
      <c r="I19" s="21">
        <v>44</v>
      </c>
      <c r="J19" s="72">
        <f t="shared" si="2"/>
        <v>0.23420450311385532</v>
      </c>
      <c r="K19" s="66">
        <v>62</v>
      </c>
      <c r="L19" s="72">
        <f t="shared" si="3"/>
        <v>0.3269697289315473</v>
      </c>
      <c r="M19" s="65">
        <f t="shared" si="4"/>
        <v>224</v>
      </c>
      <c r="N19" s="72">
        <f t="shared" si="5"/>
        <v>1.1923138340341726</v>
      </c>
      <c r="O19" s="65">
        <f t="shared" si="6"/>
        <v>342</v>
      </c>
      <c r="P19" s="72">
        <f t="shared" si="7"/>
        <v>1.8036072144288577</v>
      </c>
      <c r="Q19" s="107">
        <f t="shared" si="8"/>
        <v>0.95810933092031725</v>
      </c>
      <c r="R19" s="108">
        <f t="shared" si="9"/>
        <v>1.4766374854973103</v>
      </c>
      <c r="S19" s="108">
        <f t="shared" si="10"/>
        <v>0.23420450311385532</v>
      </c>
      <c r="T19" s="108">
        <f t="shared" si="11"/>
        <v>0.3269697289315473</v>
      </c>
      <c r="U19" s="108">
        <f t="shared" si="12"/>
        <v>1.1923138340341726</v>
      </c>
      <c r="V19" s="108">
        <f t="shared" si="13"/>
        <v>1.8036072144288577</v>
      </c>
    </row>
    <row r="20" spans="1:22" ht="12.2" customHeight="1" x14ac:dyDescent="0.2">
      <c r="A20" s="12">
        <v>13</v>
      </c>
      <c r="B20" s="97" t="s">
        <v>320</v>
      </c>
      <c r="C20" s="21">
        <v>24102</v>
      </c>
      <c r="D20" s="21">
        <v>23209</v>
      </c>
      <c r="E20" s="21">
        <v>746</v>
      </c>
      <c r="F20" s="72">
        <f t="shared" si="0"/>
        <v>3.0951788233341633</v>
      </c>
      <c r="G20" s="21">
        <v>745</v>
      </c>
      <c r="H20" s="72">
        <f t="shared" si="1"/>
        <v>3.2099616528071007</v>
      </c>
      <c r="I20" s="21">
        <v>35</v>
      </c>
      <c r="J20" s="72">
        <f t="shared" si="2"/>
        <v>0.14521616463364037</v>
      </c>
      <c r="K20" s="66">
        <v>196</v>
      </c>
      <c r="L20" s="72">
        <f t="shared" si="3"/>
        <v>0.84449997845663316</v>
      </c>
      <c r="M20" s="65">
        <f t="shared" si="4"/>
        <v>781</v>
      </c>
      <c r="N20" s="72">
        <f t="shared" si="5"/>
        <v>3.2403949879678033</v>
      </c>
      <c r="O20" s="65">
        <f t="shared" si="6"/>
        <v>941</v>
      </c>
      <c r="P20" s="72">
        <f t="shared" si="7"/>
        <v>4.0544616312637336</v>
      </c>
      <c r="Q20" s="107">
        <f t="shared" si="8"/>
        <v>3.0951788233341633</v>
      </c>
      <c r="R20" s="108">
        <f t="shared" si="9"/>
        <v>3.2099616528071007</v>
      </c>
      <c r="S20" s="108">
        <f t="shared" si="10"/>
        <v>0.14521616463364037</v>
      </c>
      <c r="T20" s="108">
        <f t="shared" si="11"/>
        <v>0.84449997845663316</v>
      </c>
      <c r="U20" s="108">
        <f t="shared" si="12"/>
        <v>3.2403949879678033</v>
      </c>
      <c r="V20" s="108">
        <f t="shared" si="13"/>
        <v>4.0544616312637336</v>
      </c>
    </row>
    <row r="21" spans="1:22" ht="12.2" customHeight="1" x14ac:dyDescent="0.2">
      <c r="A21" s="12">
        <v>14</v>
      </c>
      <c r="B21" s="97" t="s">
        <v>321</v>
      </c>
      <c r="C21" s="21">
        <v>16066</v>
      </c>
      <c r="D21" s="21">
        <v>15041</v>
      </c>
      <c r="E21" s="21">
        <v>352</v>
      </c>
      <c r="F21" s="72">
        <f t="shared" si="0"/>
        <v>2.1909622805925557</v>
      </c>
      <c r="G21" s="21">
        <v>412</v>
      </c>
      <c r="H21" s="72">
        <f t="shared" si="1"/>
        <v>2.7391795758260753</v>
      </c>
      <c r="I21" s="21">
        <v>144</v>
      </c>
      <c r="J21" s="72">
        <f t="shared" si="2"/>
        <v>0.89630275115150004</v>
      </c>
      <c r="K21" s="66">
        <v>187</v>
      </c>
      <c r="L21" s="72">
        <f t="shared" si="3"/>
        <v>1.2432683997074663</v>
      </c>
      <c r="M21" s="65">
        <f t="shared" si="4"/>
        <v>496</v>
      </c>
      <c r="N21" s="72">
        <f t="shared" si="5"/>
        <v>3.0872650317440558</v>
      </c>
      <c r="O21" s="65">
        <f t="shared" si="6"/>
        <v>599</v>
      </c>
      <c r="P21" s="72">
        <f t="shared" si="7"/>
        <v>3.9824479755335416</v>
      </c>
      <c r="Q21" s="107">
        <f t="shared" si="8"/>
        <v>2.1909622805925557</v>
      </c>
      <c r="R21" s="108">
        <f t="shared" si="9"/>
        <v>2.7391795758260753</v>
      </c>
      <c r="S21" s="108">
        <f t="shared" si="10"/>
        <v>0.89630275115150004</v>
      </c>
      <c r="T21" s="108">
        <f t="shared" si="11"/>
        <v>1.2432683997074663</v>
      </c>
      <c r="U21" s="108">
        <f t="shared" si="12"/>
        <v>3.0872650317440558</v>
      </c>
      <c r="V21" s="108">
        <f t="shared" si="13"/>
        <v>3.9824479755335416</v>
      </c>
    </row>
    <row r="22" spans="1:22" ht="12.2" customHeight="1" x14ac:dyDescent="0.2">
      <c r="A22" s="12">
        <v>15</v>
      </c>
      <c r="B22" s="97" t="s">
        <v>322</v>
      </c>
      <c r="C22" s="21">
        <v>33492</v>
      </c>
      <c r="D22" s="21">
        <v>30208</v>
      </c>
      <c r="E22" s="21">
        <v>698</v>
      </c>
      <c r="F22" s="72">
        <f t="shared" si="0"/>
        <v>2.0840797802460287</v>
      </c>
      <c r="G22" s="21">
        <v>748</v>
      </c>
      <c r="H22" s="72">
        <f t="shared" si="1"/>
        <v>2.4761652542372881</v>
      </c>
      <c r="I22" s="21">
        <v>409</v>
      </c>
      <c r="J22" s="72">
        <f t="shared" si="2"/>
        <v>1.2211871491699511</v>
      </c>
      <c r="K22" s="66">
        <v>326</v>
      </c>
      <c r="L22" s="72">
        <f t="shared" si="3"/>
        <v>1.0791843220338984</v>
      </c>
      <c r="M22" s="65">
        <f t="shared" si="4"/>
        <v>1107</v>
      </c>
      <c r="N22" s="72">
        <f t="shared" si="5"/>
        <v>3.3052669294159798</v>
      </c>
      <c r="O22" s="65">
        <f t="shared" si="6"/>
        <v>1074</v>
      </c>
      <c r="P22" s="72">
        <f t="shared" si="7"/>
        <v>3.5553495762711864</v>
      </c>
      <c r="Q22" s="107">
        <f t="shared" si="8"/>
        <v>2.0840797802460287</v>
      </c>
      <c r="R22" s="108">
        <f t="shared" si="9"/>
        <v>2.4761652542372881</v>
      </c>
      <c r="S22" s="108">
        <f t="shared" si="10"/>
        <v>1.2211871491699511</v>
      </c>
      <c r="T22" s="108">
        <f t="shared" si="11"/>
        <v>1.0791843220338984</v>
      </c>
      <c r="U22" s="108">
        <f t="shared" si="12"/>
        <v>3.3052669294159798</v>
      </c>
      <c r="V22" s="108">
        <f t="shared" si="13"/>
        <v>3.5553495762711864</v>
      </c>
    </row>
    <row r="23" spans="1:22" ht="12.2" customHeight="1" x14ac:dyDescent="0.2">
      <c r="A23" s="12">
        <v>16</v>
      </c>
      <c r="B23" s="97" t="s">
        <v>323</v>
      </c>
      <c r="C23" s="21">
        <v>22064</v>
      </c>
      <c r="D23" s="21">
        <v>20446</v>
      </c>
      <c r="E23" s="21">
        <v>424</v>
      </c>
      <c r="F23" s="72">
        <f t="shared" si="0"/>
        <v>1.9216823785351704</v>
      </c>
      <c r="G23" s="21">
        <v>522</v>
      </c>
      <c r="H23" s="72">
        <f t="shared" si="1"/>
        <v>2.5530666144967231</v>
      </c>
      <c r="I23" s="21">
        <v>93</v>
      </c>
      <c r="J23" s="72">
        <f t="shared" si="2"/>
        <v>0.42150108774474254</v>
      </c>
      <c r="K23" s="66">
        <v>95</v>
      </c>
      <c r="L23" s="72">
        <f t="shared" si="3"/>
        <v>0.4646385601095569</v>
      </c>
      <c r="M23" s="65">
        <f t="shared" si="4"/>
        <v>517</v>
      </c>
      <c r="N23" s="72">
        <f t="shared" si="5"/>
        <v>2.3431834662799131</v>
      </c>
      <c r="O23" s="65">
        <f t="shared" si="6"/>
        <v>617</v>
      </c>
      <c r="P23" s="72">
        <f t="shared" si="7"/>
        <v>3.01770517460628</v>
      </c>
      <c r="Q23" s="107">
        <f t="shared" si="8"/>
        <v>1.9216823785351704</v>
      </c>
      <c r="R23" s="108">
        <f t="shared" si="9"/>
        <v>2.5530666144967231</v>
      </c>
      <c r="S23" s="108">
        <f t="shared" si="10"/>
        <v>0.42150108774474254</v>
      </c>
      <c r="T23" s="108">
        <f t="shared" si="11"/>
        <v>0.4646385601095569</v>
      </c>
      <c r="U23" s="108">
        <f t="shared" si="12"/>
        <v>2.3431834662799131</v>
      </c>
      <c r="V23" s="108">
        <f t="shared" si="13"/>
        <v>3.01770517460628</v>
      </c>
    </row>
    <row r="24" spans="1:22" ht="12.2" customHeight="1" x14ac:dyDescent="0.2">
      <c r="A24" s="12">
        <v>17</v>
      </c>
      <c r="B24" s="97" t="s">
        <v>324</v>
      </c>
      <c r="C24" s="21">
        <v>11318</v>
      </c>
      <c r="D24" s="21">
        <v>10632</v>
      </c>
      <c r="E24" s="21">
        <v>254</v>
      </c>
      <c r="F24" s="72">
        <f t="shared" si="0"/>
        <v>2.2442127584378864</v>
      </c>
      <c r="G24" s="21">
        <v>308</v>
      </c>
      <c r="H24" s="72">
        <f t="shared" si="1"/>
        <v>2.8969149736644093</v>
      </c>
      <c r="I24" s="21">
        <v>89</v>
      </c>
      <c r="J24" s="72">
        <f t="shared" si="2"/>
        <v>0.7863580137833539</v>
      </c>
      <c r="K24" s="66">
        <v>71</v>
      </c>
      <c r="L24" s="72">
        <f t="shared" si="3"/>
        <v>0.66779533483822417</v>
      </c>
      <c r="M24" s="65">
        <f t="shared" si="4"/>
        <v>343</v>
      </c>
      <c r="N24" s="72">
        <f t="shared" si="5"/>
        <v>3.0305707722212407</v>
      </c>
      <c r="O24" s="65">
        <f t="shared" si="6"/>
        <v>379</v>
      </c>
      <c r="P24" s="72">
        <f t="shared" si="7"/>
        <v>3.5647103085026335</v>
      </c>
      <c r="Q24" s="107">
        <f t="shared" si="8"/>
        <v>2.2442127584378864</v>
      </c>
      <c r="R24" s="108">
        <f t="shared" si="9"/>
        <v>2.8969149736644093</v>
      </c>
      <c r="S24" s="108">
        <f t="shared" si="10"/>
        <v>0.7863580137833539</v>
      </c>
      <c r="T24" s="108">
        <f t="shared" si="11"/>
        <v>0.66779533483822417</v>
      </c>
      <c r="U24" s="108">
        <f t="shared" si="12"/>
        <v>3.0305707722212407</v>
      </c>
      <c r="V24" s="108">
        <f t="shared" si="13"/>
        <v>3.5647103085026335</v>
      </c>
    </row>
    <row r="25" spans="1:22" ht="12.2" customHeight="1" x14ac:dyDescent="0.2">
      <c r="A25" s="12">
        <v>18</v>
      </c>
      <c r="B25" s="97" t="s">
        <v>325</v>
      </c>
      <c r="C25" s="21">
        <v>19367</v>
      </c>
      <c r="D25" s="21">
        <v>18745</v>
      </c>
      <c r="E25" s="21">
        <v>386</v>
      </c>
      <c r="F25" s="72">
        <f t="shared" si="0"/>
        <v>1.993081014096143</v>
      </c>
      <c r="G25" s="21">
        <v>318</v>
      </c>
      <c r="H25" s="72">
        <f t="shared" si="1"/>
        <v>1.6964523873032809</v>
      </c>
      <c r="I25" s="21">
        <v>144</v>
      </c>
      <c r="J25" s="72">
        <f t="shared" si="2"/>
        <v>0.74353281354882017</v>
      </c>
      <c r="K25" s="66">
        <v>191</v>
      </c>
      <c r="L25" s="72">
        <f t="shared" si="3"/>
        <v>1.0189383835689516</v>
      </c>
      <c r="M25" s="65">
        <f t="shared" si="4"/>
        <v>530</v>
      </c>
      <c r="N25" s="72">
        <f t="shared" si="5"/>
        <v>2.736613827644963</v>
      </c>
      <c r="O25" s="65">
        <f t="shared" si="6"/>
        <v>509</v>
      </c>
      <c r="P25" s="72">
        <f t="shared" si="7"/>
        <v>2.7153907708722325</v>
      </c>
      <c r="Q25" s="107">
        <f t="shared" si="8"/>
        <v>1.993081014096143</v>
      </c>
      <c r="R25" s="108">
        <f t="shared" si="9"/>
        <v>1.6964523873032809</v>
      </c>
      <c r="S25" s="108">
        <f t="shared" si="10"/>
        <v>0.74353281354882017</v>
      </c>
      <c r="T25" s="108">
        <f t="shared" si="11"/>
        <v>1.0189383835689516</v>
      </c>
      <c r="U25" s="108">
        <f t="shared" si="12"/>
        <v>2.736613827644963</v>
      </c>
      <c r="V25" s="108">
        <f t="shared" si="13"/>
        <v>2.7153907708722325</v>
      </c>
    </row>
    <row r="26" spans="1:22" ht="12.2" customHeight="1" x14ac:dyDescent="0.2">
      <c r="A26" s="12">
        <v>19</v>
      </c>
      <c r="B26" s="97" t="s">
        <v>326</v>
      </c>
      <c r="C26" s="21">
        <v>11852</v>
      </c>
      <c r="D26" s="21">
        <v>11221</v>
      </c>
      <c r="E26" s="21">
        <v>180</v>
      </c>
      <c r="F26" s="72">
        <f t="shared" si="0"/>
        <v>1.5187310158623017</v>
      </c>
      <c r="G26" s="21">
        <v>179</v>
      </c>
      <c r="H26" s="72">
        <f t="shared" si="1"/>
        <v>1.5952232421352821</v>
      </c>
      <c r="I26" s="21">
        <v>48</v>
      </c>
      <c r="J26" s="72">
        <f t="shared" si="2"/>
        <v>0.40499493756328048</v>
      </c>
      <c r="K26" s="66">
        <v>67</v>
      </c>
      <c r="L26" s="72">
        <f t="shared" si="3"/>
        <v>0.59709473308974248</v>
      </c>
      <c r="M26" s="65">
        <f t="shared" si="4"/>
        <v>228</v>
      </c>
      <c r="N26" s="72">
        <f t="shared" si="5"/>
        <v>1.9237259534255822</v>
      </c>
      <c r="O26" s="65">
        <f t="shared" si="6"/>
        <v>246</v>
      </c>
      <c r="P26" s="72">
        <f t="shared" si="7"/>
        <v>2.1923179752250244</v>
      </c>
      <c r="Q26" s="107">
        <f t="shared" si="8"/>
        <v>1.5187310158623017</v>
      </c>
      <c r="R26" s="108">
        <f t="shared" si="9"/>
        <v>1.5952232421352821</v>
      </c>
      <c r="S26" s="108">
        <f t="shared" si="10"/>
        <v>0.40499493756328048</v>
      </c>
      <c r="T26" s="108">
        <f t="shared" si="11"/>
        <v>0.59709473308974248</v>
      </c>
      <c r="U26" s="108">
        <f t="shared" si="12"/>
        <v>1.9237259534255822</v>
      </c>
      <c r="V26" s="108">
        <f t="shared" si="13"/>
        <v>2.1923179752250244</v>
      </c>
    </row>
    <row r="27" spans="1:22" ht="12.2" customHeight="1" x14ac:dyDescent="0.2">
      <c r="A27" s="12">
        <v>20</v>
      </c>
      <c r="B27" s="97" t="s">
        <v>327</v>
      </c>
      <c r="C27" s="21">
        <v>36016</v>
      </c>
      <c r="D27" s="21">
        <v>34954</v>
      </c>
      <c r="E27" s="21">
        <v>896</v>
      </c>
      <c r="F27" s="72">
        <f t="shared" si="0"/>
        <v>2.4877832074633495</v>
      </c>
      <c r="G27" s="21">
        <v>932</v>
      </c>
      <c r="H27" s="72">
        <f t="shared" si="1"/>
        <v>2.6663615036905646</v>
      </c>
      <c r="I27" s="21">
        <v>332</v>
      </c>
      <c r="J27" s="72">
        <f t="shared" si="2"/>
        <v>0.92181252776543754</v>
      </c>
      <c r="K27" s="66">
        <v>489</v>
      </c>
      <c r="L27" s="72">
        <f t="shared" si="3"/>
        <v>1.3989815185672598</v>
      </c>
      <c r="M27" s="65">
        <f t="shared" si="4"/>
        <v>1228</v>
      </c>
      <c r="N27" s="72">
        <f t="shared" si="5"/>
        <v>3.4095957352287871</v>
      </c>
      <c r="O27" s="65">
        <f t="shared" si="6"/>
        <v>1421</v>
      </c>
      <c r="P27" s="72">
        <f t="shared" si="7"/>
        <v>4.0653430222578244</v>
      </c>
      <c r="Q27" s="107">
        <f t="shared" si="8"/>
        <v>2.4877832074633495</v>
      </c>
      <c r="R27" s="108">
        <f t="shared" si="9"/>
        <v>2.6663615036905646</v>
      </c>
      <c r="S27" s="108">
        <f t="shared" si="10"/>
        <v>0.92181252776543754</v>
      </c>
      <c r="T27" s="108">
        <f t="shared" si="11"/>
        <v>1.3989815185672598</v>
      </c>
      <c r="U27" s="108">
        <f t="shared" si="12"/>
        <v>3.4095957352287871</v>
      </c>
      <c r="V27" s="108">
        <f t="shared" si="13"/>
        <v>4.0653430222578244</v>
      </c>
    </row>
    <row r="28" spans="1:22" ht="12.2" customHeight="1" x14ac:dyDescent="0.2">
      <c r="A28" s="12">
        <v>21</v>
      </c>
      <c r="B28" s="97" t="s">
        <v>328</v>
      </c>
      <c r="C28" s="21">
        <v>17802</v>
      </c>
      <c r="D28" s="21">
        <v>16881</v>
      </c>
      <c r="E28" s="21">
        <v>320</v>
      </c>
      <c r="F28" s="72">
        <f t="shared" si="0"/>
        <v>1.7975508369846085</v>
      </c>
      <c r="G28" s="21">
        <v>364</v>
      </c>
      <c r="H28" s="72">
        <f t="shared" si="1"/>
        <v>2.1562703631301465</v>
      </c>
      <c r="I28" s="21">
        <v>93</v>
      </c>
      <c r="J28" s="72">
        <f t="shared" si="2"/>
        <v>0.52241321199865187</v>
      </c>
      <c r="K28" s="66">
        <v>106</v>
      </c>
      <c r="L28" s="72">
        <f t="shared" si="3"/>
        <v>0.62792488596647122</v>
      </c>
      <c r="M28" s="65">
        <f t="shared" si="4"/>
        <v>413</v>
      </c>
      <c r="N28" s="72">
        <f t="shared" si="5"/>
        <v>2.3199640489832603</v>
      </c>
      <c r="O28" s="65">
        <f t="shared" si="6"/>
        <v>470</v>
      </c>
      <c r="P28" s="72">
        <f t="shared" si="7"/>
        <v>2.7841952490966175</v>
      </c>
      <c r="Q28" s="107">
        <f t="shared" si="8"/>
        <v>1.7975508369846085</v>
      </c>
      <c r="R28" s="108">
        <f t="shared" si="9"/>
        <v>2.1562703631301465</v>
      </c>
      <c r="S28" s="108">
        <f t="shared" si="10"/>
        <v>0.52241321199865187</v>
      </c>
      <c r="T28" s="108">
        <f t="shared" si="11"/>
        <v>0.62792488596647122</v>
      </c>
      <c r="U28" s="108">
        <f t="shared" si="12"/>
        <v>2.3199640489832603</v>
      </c>
      <c r="V28" s="108">
        <f t="shared" si="13"/>
        <v>2.7841952490966175</v>
      </c>
    </row>
    <row r="29" spans="1:22" ht="12.2" customHeight="1" x14ac:dyDescent="0.2">
      <c r="A29" s="12">
        <v>22</v>
      </c>
      <c r="B29" s="97" t="s">
        <v>329</v>
      </c>
      <c r="C29" s="21">
        <v>17857</v>
      </c>
      <c r="D29" s="21">
        <v>17262</v>
      </c>
      <c r="E29" s="21">
        <v>331</v>
      </c>
      <c r="F29" s="72">
        <f t="shared" si="0"/>
        <v>1.8536148289186314</v>
      </c>
      <c r="G29" s="21">
        <v>363</v>
      </c>
      <c r="H29" s="72">
        <f t="shared" si="1"/>
        <v>2.1028849496002779</v>
      </c>
      <c r="I29" s="21">
        <v>91</v>
      </c>
      <c r="J29" s="72">
        <f t="shared" si="2"/>
        <v>0.50960407683261466</v>
      </c>
      <c r="K29" s="66">
        <v>94</v>
      </c>
      <c r="L29" s="72">
        <f t="shared" si="3"/>
        <v>0.54454871973120145</v>
      </c>
      <c r="M29" s="65">
        <f t="shared" si="4"/>
        <v>422</v>
      </c>
      <c r="N29" s="72">
        <f t="shared" si="5"/>
        <v>2.3632189057512458</v>
      </c>
      <c r="O29" s="65">
        <f t="shared" si="6"/>
        <v>457</v>
      </c>
      <c r="P29" s="72">
        <f t="shared" si="7"/>
        <v>2.6474336693314795</v>
      </c>
      <c r="Q29" s="107">
        <f t="shared" si="8"/>
        <v>1.8536148289186314</v>
      </c>
      <c r="R29" s="108">
        <f t="shared" si="9"/>
        <v>2.1028849496002779</v>
      </c>
      <c r="S29" s="108">
        <f t="shared" si="10"/>
        <v>0.50960407683261466</v>
      </c>
      <c r="T29" s="108">
        <f t="shared" si="11"/>
        <v>0.54454871973120145</v>
      </c>
      <c r="U29" s="108">
        <f t="shared" si="12"/>
        <v>2.3632189057512458</v>
      </c>
      <c r="V29" s="108">
        <f t="shared" si="13"/>
        <v>2.6474336693314795</v>
      </c>
    </row>
    <row r="30" spans="1:22" ht="12.2" customHeight="1" x14ac:dyDescent="0.2">
      <c r="A30" s="12">
        <v>23</v>
      </c>
      <c r="B30" s="97" t="s">
        <v>330</v>
      </c>
      <c r="C30" s="21">
        <v>15575</v>
      </c>
      <c r="D30" s="21">
        <v>15170</v>
      </c>
      <c r="E30" s="21">
        <v>305</v>
      </c>
      <c r="F30" s="72">
        <f t="shared" si="0"/>
        <v>1.9582664526484752</v>
      </c>
      <c r="G30" s="21">
        <v>153</v>
      </c>
      <c r="H30" s="72">
        <f t="shared" si="1"/>
        <v>1.008569545154911</v>
      </c>
      <c r="I30" s="21">
        <v>126</v>
      </c>
      <c r="J30" s="72">
        <f t="shared" si="2"/>
        <v>0.8089887640449438</v>
      </c>
      <c r="K30" s="66">
        <v>79</v>
      </c>
      <c r="L30" s="72">
        <f t="shared" si="3"/>
        <v>0.52076466710613056</v>
      </c>
      <c r="M30" s="65">
        <f t="shared" si="4"/>
        <v>431</v>
      </c>
      <c r="N30" s="72">
        <f t="shared" si="5"/>
        <v>2.7672552166934188</v>
      </c>
      <c r="O30" s="65">
        <f t="shared" si="6"/>
        <v>232</v>
      </c>
      <c r="P30" s="72">
        <f t="shared" si="7"/>
        <v>1.5293342122610416</v>
      </c>
      <c r="Q30" s="107">
        <f t="shared" si="8"/>
        <v>1.9582664526484752</v>
      </c>
      <c r="R30" s="108">
        <f t="shared" si="9"/>
        <v>1.008569545154911</v>
      </c>
      <c r="S30" s="108">
        <f t="shared" si="10"/>
        <v>0.8089887640449438</v>
      </c>
      <c r="T30" s="108">
        <f t="shared" si="11"/>
        <v>0.52076466710613056</v>
      </c>
      <c r="U30" s="108">
        <f t="shared" si="12"/>
        <v>2.7672552166934188</v>
      </c>
      <c r="V30" s="108">
        <f t="shared" si="13"/>
        <v>1.5293342122610416</v>
      </c>
    </row>
    <row r="31" spans="1:22" ht="12.2" customHeight="1" x14ac:dyDescent="0.2">
      <c r="A31" s="12">
        <v>24</v>
      </c>
      <c r="B31" s="97" t="s">
        <v>331</v>
      </c>
      <c r="C31" s="21">
        <v>10041</v>
      </c>
      <c r="D31" s="21">
        <v>9635</v>
      </c>
      <c r="E31" s="21">
        <v>277</v>
      </c>
      <c r="F31" s="72">
        <f t="shared" si="0"/>
        <v>2.7586893735683695</v>
      </c>
      <c r="G31" s="21">
        <v>292</v>
      </c>
      <c r="H31" s="72">
        <f t="shared" si="1"/>
        <v>3.0306175402179552</v>
      </c>
      <c r="I31" s="21">
        <v>75</v>
      </c>
      <c r="J31" s="72">
        <f t="shared" si="2"/>
        <v>0.74693755602031675</v>
      </c>
      <c r="K31" s="66">
        <v>95</v>
      </c>
      <c r="L31" s="72">
        <f t="shared" si="3"/>
        <v>0.98598858329008821</v>
      </c>
      <c r="M31" s="65">
        <f t="shared" si="4"/>
        <v>352</v>
      </c>
      <c r="N31" s="72">
        <f t="shared" si="5"/>
        <v>3.5056269295886864</v>
      </c>
      <c r="O31" s="65">
        <f t="shared" si="6"/>
        <v>387</v>
      </c>
      <c r="P31" s="72">
        <f t="shared" si="7"/>
        <v>4.0166061235080432</v>
      </c>
      <c r="Q31" s="107">
        <f t="shared" si="8"/>
        <v>2.7586893735683695</v>
      </c>
      <c r="R31" s="108">
        <f t="shared" si="9"/>
        <v>3.0306175402179552</v>
      </c>
      <c r="S31" s="108">
        <f t="shared" si="10"/>
        <v>0.74693755602031675</v>
      </c>
      <c r="T31" s="108">
        <f t="shared" si="11"/>
        <v>0.98598858329008821</v>
      </c>
      <c r="U31" s="108">
        <f t="shared" si="12"/>
        <v>3.5056269295886864</v>
      </c>
      <c r="V31" s="108">
        <f t="shared" si="13"/>
        <v>4.0166061235080432</v>
      </c>
    </row>
    <row r="32" spans="1:22" ht="12.2" customHeight="1" x14ac:dyDescent="0.2">
      <c r="A32" s="12">
        <v>25</v>
      </c>
      <c r="B32" s="97" t="s">
        <v>332</v>
      </c>
      <c r="C32" s="21">
        <v>18361</v>
      </c>
      <c r="D32" s="21">
        <v>16847</v>
      </c>
      <c r="E32" s="21">
        <v>275</v>
      </c>
      <c r="F32" s="72">
        <f t="shared" si="0"/>
        <v>1.4977397745220848</v>
      </c>
      <c r="G32" s="21">
        <v>295</v>
      </c>
      <c r="H32" s="72">
        <f t="shared" si="1"/>
        <v>1.7510536000474861</v>
      </c>
      <c r="I32" s="21">
        <v>117</v>
      </c>
      <c r="J32" s="72">
        <f t="shared" si="2"/>
        <v>0.63722019497848703</v>
      </c>
      <c r="K32" s="66">
        <v>136</v>
      </c>
      <c r="L32" s="72">
        <f t="shared" si="3"/>
        <v>0.80726538849646823</v>
      </c>
      <c r="M32" s="65">
        <f t="shared" si="4"/>
        <v>392</v>
      </c>
      <c r="N32" s="72">
        <f t="shared" si="5"/>
        <v>2.1349599695005717</v>
      </c>
      <c r="O32" s="65">
        <f t="shared" si="6"/>
        <v>431</v>
      </c>
      <c r="P32" s="72">
        <f t="shared" si="7"/>
        <v>2.5583189885439546</v>
      </c>
      <c r="Q32" s="107">
        <f t="shared" si="8"/>
        <v>1.4977397745220848</v>
      </c>
      <c r="R32" s="108">
        <f t="shared" si="9"/>
        <v>1.7510536000474861</v>
      </c>
      <c r="S32" s="108">
        <f t="shared" si="10"/>
        <v>0.63722019497848703</v>
      </c>
      <c r="T32" s="108">
        <f t="shared" si="11"/>
        <v>0.80726538849646823</v>
      </c>
      <c r="U32" s="108">
        <f t="shared" si="12"/>
        <v>2.1349599695005717</v>
      </c>
      <c r="V32" s="108">
        <f t="shared" si="13"/>
        <v>2.5583189885439546</v>
      </c>
    </row>
    <row r="33" spans="1:22" ht="12.2" customHeight="1" x14ac:dyDescent="0.2">
      <c r="A33" s="12">
        <v>26</v>
      </c>
      <c r="B33" s="97" t="s">
        <v>123</v>
      </c>
      <c r="C33" s="21">
        <v>31525</v>
      </c>
      <c r="D33" s="21">
        <v>34878</v>
      </c>
      <c r="E33" s="21">
        <v>1433</v>
      </c>
      <c r="F33" s="72">
        <f t="shared" si="0"/>
        <v>4.5455987311657413</v>
      </c>
      <c r="G33" s="21">
        <v>1965</v>
      </c>
      <c r="H33" s="72">
        <f t="shared" si="1"/>
        <v>5.6339239635300187</v>
      </c>
      <c r="I33" s="21">
        <v>213</v>
      </c>
      <c r="J33" s="72">
        <f t="shared" si="2"/>
        <v>0.67565424266455198</v>
      </c>
      <c r="K33" s="66">
        <v>341</v>
      </c>
      <c r="L33" s="72">
        <f t="shared" si="3"/>
        <v>0.9776936750960491</v>
      </c>
      <c r="M33" s="65">
        <f t="shared" si="4"/>
        <v>1646</v>
      </c>
      <c r="N33" s="72">
        <f t="shared" si="5"/>
        <v>5.2212529738302935</v>
      </c>
      <c r="O33" s="65">
        <f t="shared" si="6"/>
        <v>2306</v>
      </c>
      <c r="P33" s="72">
        <f t="shared" si="7"/>
        <v>6.6116176386260683</v>
      </c>
      <c r="Q33" s="107">
        <f t="shared" si="8"/>
        <v>4.5455987311657413</v>
      </c>
      <c r="R33" s="108">
        <f t="shared" si="9"/>
        <v>5.6339239635300187</v>
      </c>
      <c r="S33" s="108">
        <f t="shared" si="10"/>
        <v>0.67565424266455198</v>
      </c>
      <c r="T33" s="108">
        <f t="shared" si="11"/>
        <v>0.9776936750960491</v>
      </c>
      <c r="U33" s="108">
        <f t="shared" si="12"/>
        <v>5.2212529738302935</v>
      </c>
      <c r="V33" s="108">
        <f t="shared" si="13"/>
        <v>6.6116176386260683</v>
      </c>
    </row>
    <row r="34" spans="1:22" ht="12.2" customHeight="1" x14ac:dyDescent="0.2">
      <c r="A34" s="12">
        <v>27</v>
      </c>
      <c r="B34" s="97" t="s">
        <v>124</v>
      </c>
      <c r="C34" s="21"/>
      <c r="D34" s="21"/>
      <c r="E34" s="21"/>
      <c r="F34" s="72"/>
      <c r="G34" s="21"/>
      <c r="H34" s="72"/>
      <c r="I34" s="21"/>
      <c r="J34" s="72"/>
      <c r="K34" s="66"/>
      <c r="L34" s="72"/>
      <c r="M34" s="65"/>
      <c r="N34" s="72"/>
      <c r="O34" s="65"/>
      <c r="P34" s="72"/>
      <c r="Q34" s="107">
        <f t="shared" si="8"/>
        <v>0</v>
      </c>
      <c r="R34" s="108">
        <f t="shared" si="9"/>
        <v>0</v>
      </c>
      <c r="S34" s="108">
        <f t="shared" si="10"/>
        <v>0</v>
      </c>
      <c r="T34" s="108">
        <f t="shared" si="11"/>
        <v>0</v>
      </c>
      <c r="U34" s="108">
        <f t="shared" si="12"/>
        <v>0</v>
      </c>
      <c r="V34" s="108">
        <f t="shared" si="13"/>
        <v>0</v>
      </c>
    </row>
    <row r="35" spans="1:22" x14ac:dyDescent="0.2">
      <c r="A35" s="147"/>
      <c r="B35" s="148" t="s">
        <v>52</v>
      </c>
      <c r="C35" s="128">
        <f>SUM(C8:C34)</f>
        <v>546057</v>
      </c>
      <c r="D35" s="128">
        <f>SUM(D8:D34)</f>
        <v>529907</v>
      </c>
      <c r="E35" s="128">
        <f>SUM(E8:E34)</f>
        <v>12053</v>
      </c>
      <c r="F35" s="118">
        <f>IF(C35=0,0,E35*100/C35)</f>
        <v>2.20727872731235</v>
      </c>
      <c r="G35" s="128">
        <f>SUM(G8:G34)</f>
        <v>14487</v>
      </c>
      <c r="H35" s="118">
        <f>IF(D35=0,"0",G35*100/D35)</f>
        <v>2.733875944269466</v>
      </c>
      <c r="I35" s="128">
        <f>SUM(I8:I34)</f>
        <v>3186</v>
      </c>
      <c r="J35" s="118">
        <f>IF(C35=0,0,I35*100/C35)</f>
        <v>0.58345557331926889</v>
      </c>
      <c r="K35" s="150">
        <f>SUM(K8:K34)</f>
        <v>4181</v>
      </c>
      <c r="L35" s="118">
        <f>IF(D35=0,0,K35*100/D35)</f>
        <v>0.7890063728163621</v>
      </c>
      <c r="M35" s="128">
        <f>SUM(M8:M34)</f>
        <v>15239</v>
      </c>
      <c r="N35" s="118">
        <f>IF(C35=0,0,M35*100/C35)</f>
        <v>2.7907343006316192</v>
      </c>
      <c r="O35" s="151">
        <f>SUM(O8:O34)</f>
        <v>18668</v>
      </c>
      <c r="P35" s="118">
        <f>IF(D35=0,"0",O35*100/D35)</f>
        <v>3.5228823170858283</v>
      </c>
      <c r="Q35" s="107">
        <f t="shared" si="8"/>
        <v>2.20727872731235</v>
      </c>
      <c r="R35" s="108">
        <f t="shared" si="9"/>
        <v>2.733875944269466</v>
      </c>
      <c r="S35" s="108">
        <f t="shared" si="10"/>
        <v>0.58345557331926889</v>
      </c>
      <c r="T35" s="108">
        <f t="shared" si="11"/>
        <v>0.7890063728163621</v>
      </c>
      <c r="U35" s="108">
        <f t="shared" si="12"/>
        <v>2.7907343006316192</v>
      </c>
      <c r="V35" s="108">
        <f t="shared" si="13"/>
        <v>3.5228823170858283</v>
      </c>
    </row>
    <row r="36" spans="1:22" ht="12.9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108"/>
      <c r="R36" s="108"/>
      <c r="S36" s="108"/>
      <c r="T36" s="108"/>
      <c r="U36" s="108"/>
      <c r="V36" s="108"/>
    </row>
    <row r="37" spans="1:22" ht="12.95" customHeight="1" x14ac:dyDescent="0.2">
      <c r="B37" s="149" t="s">
        <v>402</v>
      </c>
      <c r="Q37" s="108"/>
      <c r="R37" s="108"/>
      <c r="S37" s="108"/>
      <c r="T37" s="108"/>
      <c r="U37" s="108"/>
      <c r="V37" s="108"/>
    </row>
    <row r="38" spans="1:22" ht="12.95" customHeight="1" x14ac:dyDescent="0.2">
      <c r="Q38" s="108"/>
      <c r="R38" s="108"/>
      <c r="S38" s="108"/>
      <c r="T38" s="108"/>
      <c r="U38" s="108"/>
      <c r="V38" s="108"/>
    </row>
    <row r="39" spans="1:22" ht="12.95" customHeight="1" x14ac:dyDescent="0.2">
      <c r="Q39" s="108"/>
      <c r="R39" s="108"/>
      <c r="S39" s="108"/>
      <c r="T39" s="108"/>
      <c r="U39" s="108"/>
      <c r="V39" s="108"/>
    </row>
    <row r="40" spans="1:22" ht="12.95" customHeight="1" x14ac:dyDescent="0.2">
      <c r="Q40" s="108"/>
      <c r="R40" s="108"/>
      <c r="S40" s="108"/>
      <c r="T40" s="108"/>
      <c r="U40" s="108"/>
      <c r="V40" s="108"/>
    </row>
    <row r="41" spans="1:22" ht="12.95" customHeight="1" x14ac:dyDescent="0.2">
      <c r="Q41" s="108"/>
      <c r="R41" s="108"/>
      <c r="S41" s="108"/>
      <c r="T41" s="108"/>
      <c r="U41" s="108"/>
      <c r="V41" s="108"/>
    </row>
    <row r="42" spans="1:22" ht="12.95" customHeight="1" x14ac:dyDescent="0.2">
      <c r="Q42" s="108"/>
      <c r="R42" s="108"/>
      <c r="S42" s="108"/>
      <c r="T42" s="108"/>
      <c r="U42" s="108"/>
      <c r="V42" s="108"/>
    </row>
    <row r="43" spans="1:22" ht="12.95" customHeight="1" x14ac:dyDescent="0.2">
      <c r="Q43" s="108"/>
      <c r="R43" s="108"/>
      <c r="S43" s="108"/>
      <c r="T43" s="108"/>
      <c r="U43" s="108"/>
      <c r="V43" s="108"/>
    </row>
    <row r="44" spans="1:22" ht="12.95" customHeight="1" x14ac:dyDescent="0.2">
      <c r="Q44" s="108"/>
      <c r="R44" s="108"/>
      <c r="S44" s="108"/>
      <c r="T44" s="108"/>
      <c r="U44" s="108"/>
      <c r="V44" s="108"/>
    </row>
    <row r="45" spans="1:22" ht="12.95" customHeight="1" x14ac:dyDescent="0.2">
      <c r="Q45" s="108"/>
      <c r="R45" s="108"/>
      <c r="S45" s="108"/>
      <c r="T45" s="108"/>
      <c r="U45" s="108"/>
      <c r="V45" s="108"/>
    </row>
    <row r="46" spans="1:22" ht="12.95" customHeight="1" x14ac:dyDescent="0.2">
      <c r="Q46" s="108"/>
      <c r="R46" s="108"/>
      <c r="S46" s="108"/>
      <c r="T46" s="108"/>
      <c r="U46" s="108"/>
      <c r="V46" s="108"/>
    </row>
    <row r="47" spans="1:22" ht="12.95" customHeight="1" x14ac:dyDescent="0.2">
      <c r="Q47" s="108"/>
      <c r="R47" s="108"/>
      <c r="S47" s="108"/>
      <c r="T47" s="108"/>
      <c r="U47" s="108"/>
      <c r="V47" s="108"/>
    </row>
    <row r="48" spans="1:22" ht="12.95" customHeight="1" x14ac:dyDescent="0.2">
      <c r="Q48" s="108"/>
      <c r="R48" s="108"/>
      <c r="S48" s="108"/>
      <c r="T48" s="108"/>
      <c r="U48" s="108"/>
      <c r="V48" s="108"/>
    </row>
    <row r="49" spans="17:22" ht="12.95" customHeight="1" x14ac:dyDescent="0.2">
      <c r="Q49" s="108"/>
      <c r="R49" s="108"/>
      <c r="S49" s="108"/>
      <c r="T49" s="108"/>
      <c r="U49" s="108"/>
      <c r="V49" s="108"/>
    </row>
    <row r="50" spans="17:22" ht="12.95" customHeight="1" x14ac:dyDescent="0.2">
      <c r="Q50" s="108"/>
      <c r="R50" s="108"/>
      <c r="S50" s="108"/>
      <c r="T50" s="108"/>
      <c r="U50" s="108"/>
      <c r="V50" s="108"/>
    </row>
  </sheetData>
  <mergeCells count="16">
    <mergeCell ref="M5:N5"/>
    <mergeCell ref="A2:P2"/>
    <mergeCell ref="A3:P3"/>
    <mergeCell ref="A4:A6"/>
    <mergeCell ref="B4:B6"/>
    <mergeCell ref="C4:D4"/>
    <mergeCell ref="E4:H4"/>
    <mergeCell ref="I4:L4"/>
    <mergeCell ref="M4:P4"/>
    <mergeCell ref="O5:P5"/>
    <mergeCell ref="K5:L5"/>
    <mergeCell ref="D5:D6"/>
    <mergeCell ref="E5:F5"/>
    <mergeCell ref="G5:H5"/>
    <mergeCell ref="I5:J5"/>
    <mergeCell ref="C5:C6"/>
  </mergeCells>
  <pageMargins left="0.31496062992125984" right="0.31496062992125984" top="0.55118110236220474" bottom="0.35433070866141736" header="0.31496062992125984" footer="0.31496062992125984"/>
  <pageSetup paperSize="9" scale="95" orientation="landscape" verticalDpi="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topLeftCell="A4" workbookViewId="0">
      <selection activeCell="F10" sqref="F10"/>
    </sheetView>
  </sheetViews>
  <sheetFormatPr defaultRowHeight="12.75" x14ac:dyDescent="0.2"/>
  <cols>
    <col min="1" max="1" width="3.28515625" customWidth="1"/>
    <col min="2" max="2" width="25.28515625" customWidth="1"/>
    <col min="3" max="16" width="8.85546875" customWidth="1"/>
    <col min="17" max="22" width="4" customWidth="1"/>
  </cols>
  <sheetData>
    <row r="1" spans="1:23" ht="12.95" customHeight="1" x14ac:dyDescent="0.2">
      <c r="O1" s="25" t="s">
        <v>415</v>
      </c>
    </row>
    <row r="2" spans="1:23" ht="34.700000000000003" customHeight="1" x14ac:dyDescent="0.25">
      <c r="A2" s="270" t="s">
        <v>408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153"/>
    </row>
    <row r="3" spans="1:23" ht="8.25" customHeight="1" x14ac:dyDescent="0.2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23" ht="39.200000000000003" customHeight="1" x14ac:dyDescent="0.2">
      <c r="A4" s="351" t="s">
        <v>28</v>
      </c>
      <c r="B4" s="230" t="s">
        <v>97</v>
      </c>
      <c r="C4" s="230" t="s">
        <v>410</v>
      </c>
      <c r="D4" s="230"/>
      <c r="E4" s="351" t="s">
        <v>411</v>
      </c>
      <c r="F4" s="351"/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6"/>
    </row>
    <row r="5" spans="1:23" ht="27.2" customHeight="1" x14ac:dyDescent="0.2">
      <c r="A5" s="351"/>
      <c r="B5" s="230"/>
      <c r="C5" s="230">
        <v>2018</v>
      </c>
      <c r="D5" s="230">
        <v>2019</v>
      </c>
      <c r="E5" s="351" t="s">
        <v>412</v>
      </c>
      <c r="F5" s="351"/>
      <c r="G5" s="354" t="s">
        <v>413</v>
      </c>
      <c r="H5" s="354"/>
      <c r="I5" s="351" t="s">
        <v>348</v>
      </c>
      <c r="J5" s="351"/>
      <c r="K5" s="354" t="s">
        <v>413</v>
      </c>
      <c r="L5" s="354"/>
      <c r="M5" s="230" t="s">
        <v>414</v>
      </c>
      <c r="N5" s="230"/>
      <c r="O5" s="354" t="s">
        <v>413</v>
      </c>
      <c r="P5" s="354"/>
      <c r="Q5" s="6"/>
    </row>
    <row r="6" spans="1:23" ht="24.95" customHeight="1" x14ac:dyDescent="0.2">
      <c r="A6" s="351"/>
      <c r="B6" s="230"/>
      <c r="C6" s="230"/>
      <c r="D6" s="230"/>
      <c r="E6" s="14">
        <v>2018</v>
      </c>
      <c r="F6" s="14">
        <v>2019</v>
      </c>
      <c r="G6" s="62">
        <v>2018</v>
      </c>
      <c r="H6" s="62">
        <v>2019</v>
      </c>
      <c r="I6" s="14">
        <v>2018</v>
      </c>
      <c r="J6" s="14">
        <v>2019</v>
      </c>
      <c r="K6" s="62">
        <v>2018</v>
      </c>
      <c r="L6" s="62">
        <v>2019</v>
      </c>
      <c r="M6" s="14">
        <v>2018</v>
      </c>
      <c r="N6" s="14">
        <v>2019</v>
      </c>
      <c r="O6" s="62">
        <v>2018</v>
      </c>
      <c r="P6" s="62">
        <v>2019</v>
      </c>
      <c r="Q6" s="6"/>
    </row>
    <row r="7" spans="1:23" ht="12.95" customHeight="1" x14ac:dyDescent="0.2">
      <c r="A7" s="131" t="s">
        <v>29</v>
      </c>
      <c r="B7" s="131" t="s">
        <v>31</v>
      </c>
      <c r="C7" s="131">
        <v>1</v>
      </c>
      <c r="D7" s="131">
        <v>2</v>
      </c>
      <c r="E7" s="131">
        <v>3</v>
      </c>
      <c r="F7" s="131">
        <v>4</v>
      </c>
      <c r="G7" s="63">
        <v>5</v>
      </c>
      <c r="H7" s="63">
        <v>6</v>
      </c>
      <c r="I7" s="131">
        <v>7</v>
      </c>
      <c r="J7" s="131">
        <v>8</v>
      </c>
      <c r="K7" s="63">
        <v>9</v>
      </c>
      <c r="L7" s="63">
        <v>10</v>
      </c>
      <c r="M7" s="131">
        <v>11</v>
      </c>
      <c r="N7" s="131">
        <v>12</v>
      </c>
      <c r="O7" s="63">
        <v>13</v>
      </c>
      <c r="P7" s="63">
        <v>14</v>
      </c>
      <c r="Q7" s="6"/>
    </row>
    <row r="8" spans="1:23" ht="12.95" customHeight="1" x14ac:dyDescent="0.2">
      <c r="A8" s="15">
        <v>1</v>
      </c>
      <c r="B8" s="97" t="s">
        <v>98</v>
      </c>
      <c r="C8" s="66"/>
      <c r="D8" s="66"/>
      <c r="E8" s="66"/>
      <c r="F8" s="66"/>
      <c r="G8" s="152"/>
      <c r="H8" s="152"/>
      <c r="I8" s="66"/>
      <c r="J8" s="66"/>
      <c r="K8" s="152"/>
      <c r="L8" s="152"/>
      <c r="M8" s="66"/>
      <c r="N8" s="66"/>
      <c r="O8" s="152"/>
      <c r="P8" s="152"/>
      <c r="Q8" s="154"/>
      <c r="R8" s="92"/>
      <c r="S8" s="92"/>
      <c r="T8" s="92"/>
      <c r="U8" s="108"/>
      <c r="V8" s="108"/>
      <c r="W8" s="108"/>
    </row>
    <row r="9" spans="1:23" ht="12.95" customHeight="1" x14ac:dyDescent="0.2">
      <c r="A9" s="15">
        <v>2</v>
      </c>
      <c r="B9" s="97" t="s">
        <v>309</v>
      </c>
      <c r="C9" s="66">
        <v>6369</v>
      </c>
      <c r="D9" s="66">
        <v>6300</v>
      </c>
      <c r="E9" s="66">
        <v>386</v>
      </c>
      <c r="F9" s="66">
        <v>326</v>
      </c>
      <c r="G9" s="152">
        <f t="shared" ref="G9:G33" si="0">IF(C9=0,0,E9/C9*100)</f>
        <v>6.0606060606060606</v>
      </c>
      <c r="H9" s="152">
        <f t="shared" ref="H9:H33" si="1">IF(D9=0,0,F9/D9*100)</f>
        <v>5.1746031746031749</v>
      </c>
      <c r="I9" s="66">
        <v>11</v>
      </c>
      <c r="J9" s="66">
        <v>8</v>
      </c>
      <c r="K9" s="152">
        <f t="shared" ref="K9:K33" si="2">IF(C9=0,0,I9/C9*100)</f>
        <v>0.17271157167530224</v>
      </c>
      <c r="L9" s="152">
        <f t="shared" ref="L9:L33" si="3">IF(D9=0,0,J9/D9*100)</f>
        <v>0.12698412698412698</v>
      </c>
      <c r="M9" s="66">
        <f t="shared" ref="M9:M33" si="4">E9+I9</f>
        <v>397</v>
      </c>
      <c r="N9" s="66">
        <f t="shared" ref="N9:N33" si="5">F9+J9</f>
        <v>334</v>
      </c>
      <c r="O9" s="152">
        <f t="shared" ref="O9:O33" si="6">IF(C9=0,IF(M9=0,0,100),V9)</f>
        <v>6.2333176322813628</v>
      </c>
      <c r="P9" s="152">
        <f t="shared" ref="P9:P33" si="7">IF(D9=0,IF(N9=0,0,100),S9)</f>
        <v>5.3015873015873014</v>
      </c>
      <c r="Q9" s="154">
        <f t="shared" ref="Q9:Q35" si="8">IF(D9=0,0,SUM(F9*100/D9))</f>
        <v>5.1746031746031749</v>
      </c>
      <c r="R9" s="92">
        <f t="shared" ref="R9:R33" si="9">IF(D9=0,0,SUM(J9*100/D9))</f>
        <v>0.12698412698412698</v>
      </c>
      <c r="S9" s="92">
        <f t="shared" ref="S9:S35" si="10">IF(D9=0,0,SUM(N9*100/D9))</f>
        <v>5.3015873015873014</v>
      </c>
      <c r="T9" s="92">
        <f t="shared" ref="T9:T35" si="11">IF(C9=0,0,SUM(E9*100/C9))</f>
        <v>6.0606060606060606</v>
      </c>
      <c r="U9" s="108">
        <f t="shared" ref="U9:U35" si="12">IF(C9=0,0,SUM(I9*100/C9))</f>
        <v>0.17271157167530224</v>
      </c>
      <c r="V9" s="108">
        <f t="shared" ref="V9:V35" si="13">IF(C9=0,0,SUM(M9*100/C9))</f>
        <v>6.2333176322813628</v>
      </c>
      <c r="W9" s="108"/>
    </row>
    <row r="10" spans="1:23" ht="12.95" customHeight="1" x14ac:dyDescent="0.2">
      <c r="A10" s="15">
        <v>3</v>
      </c>
      <c r="B10" s="97" t="s">
        <v>310</v>
      </c>
      <c r="C10" s="66">
        <v>2479</v>
      </c>
      <c r="D10" s="66">
        <v>2324</v>
      </c>
      <c r="E10" s="66">
        <v>113</v>
      </c>
      <c r="F10" s="66">
        <v>118</v>
      </c>
      <c r="G10" s="152">
        <f t="shared" si="0"/>
        <v>4.5582896329164981</v>
      </c>
      <c r="H10" s="152">
        <f t="shared" si="1"/>
        <v>5.0774526678141134</v>
      </c>
      <c r="I10" s="66">
        <v>3</v>
      </c>
      <c r="J10" s="66">
        <v>4</v>
      </c>
      <c r="K10" s="152">
        <f t="shared" si="2"/>
        <v>0.12101653892698667</v>
      </c>
      <c r="L10" s="152">
        <f t="shared" si="3"/>
        <v>0.17211703958691912</v>
      </c>
      <c r="M10" s="66">
        <f t="shared" si="4"/>
        <v>116</v>
      </c>
      <c r="N10" s="66">
        <f t="shared" si="5"/>
        <v>122</v>
      </c>
      <c r="O10" s="152">
        <f t="shared" si="6"/>
        <v>4.6793061718434856</v>
      </c>
      <c r="P10" s="152">
        <f t="shared" si="7"/>
        <v>5.249569707401033</v>
      </c>
      <c r="Q10" s="154">
        <f t="shared" si="8"/>
        <v>5.0774526678141134</v>
      </c>
      <c r="R10" s="92">
        <f t="shared" si="9"/>
        <v>0.1721170395869191</v>
      </c>
      <c r="S10" s="92">
        <f t="shared" si="10"/>
        <v>5.249569707401033</v>
      </c>
      <c r="T10" s="92">
        <f t="shared" si="11"/>
        <v>4.558289632916499</v>
      </c>
      <c r="U10" s="108">
        <f t="shared" si="12"/>
        <v>0.12101653892698669</v>
      </c>
      <c r="V10" s="108">
        <f t="shared" si="13"/>
        <v>4.6793061718434856</v>
      </c>
      <c r="W10" s="108"/>
    </row>
    <row r="11" spans="1:23" ht="12.95" customHeight="1" x14ac:dyDescent="0.2">
      <c r="A11" s="15">
        <v>4</v>
      </c>
      <c r="B11" s="97" t="s">
        <v>311</v>
      </c>
      <c r="C11" s="66">
        <v>15290</v>
      </c>
      <c r="D11" s="66">
        <v>14246</v>
      </c>
      <c r="E11" s="66">
        <v>1024</v>
      </c>
      <c r="F11" s="66">
        <v>971</v>
      </c>
      <c r="G11" s="152">
        <f t="shared" si="0"/>
        <v>6.6971877043819488</v>
      </c>
      <c r="H11" s="152">
        <f t="shared" si="1"/>
        <v>6.815948336375123</v>
      </c>
      <c r="I11" s="66">
        <v>28</v>
      </c>
      <c r="J11" s="66">
        <v>20</v>
      </c>
      <c r="K11" s="152">
        <f t="shared" si="2"/>
        <v>0.18312622629169392</v>
      </c>
      <c r="L11" s="152">
        <f t="shared" si="3"/>
        <v>0.14039028499227854</v>
      </c>
      <c r="M11" s="66">
        <f t="shared" si="4"/>
        <v>1052</v>
      </c>
      <c r="N11" s="66">
        <f t="shared" si="5"/>
        <v>991</v>
      </c>
      <c r="O11" s="152">
        <f t="shared" si="6"/>
        <v>6.8803139306736432</v>
      </c>
      <c r="P11" s="152">
        <f t="shared" si="7"/>
        <v>6.9563386213674017</v>
      </c>
      <c r="Q11" s="154">
        <f t="shared" si="8"/>
        <v>6.815948336375123</v>
      </c>
      <c r="R11" s="92">
        <f t="shared" si="9"/>
        <v>0.14039028499227854</v>
      </c>
      <c r="S11" s="92">
        <f t="shared" si="10"/>
        <v>6.9563386213674017</v>
      </c>
      <c r="T11" s="92">
        <f t="shared" si="11"/>
        <v>6.6971877043819488</v>
      </c>
      <c r="U11" s="108">
        <f t="shared" si="12"/>
        <v>0.18312622629169392</v>
      </c>
      <c r="V11" s="108">
        <f t="shared" si="13"/>
        <v>6.8803139306736432</v>
      </c>
      <c r="W11" s="108"/>
    </row>
    <row r="12" spans="1:23" ht="12.95" customHeight="1" x14ac:dyDescent="0.2">
      <c r="A12" s="15">
        <v>5</v>
      </c>
      <c r="B12" s="97" t="s">
        <v>312</v>
      </c>
      <c r="C12" s="66">
        <v>8608</v>
      </c>
      <c r="D12" s="66">
        <v>8530</v>
      </c>
      <c r="E12" s="66">
        <v>302</v>
      </c>
      <c r="F12" s="66">
        <v>378</v>
      </c>
      <c r="G12" s="152">
        <f t="shared" si="0"/>
        <v>3.5083643122676582</v>
      </c>
      <c r="H12" s="152">
        <f t="shared" si="1"/>
        <v>4.4314185228604925</v>
      </c>
      <c r="I12" s="66">
        <v>7</v>
      </c>
      <c r="J12" s="66">
        <v>7</v>
      </c>
      <c r="K12" s="152">
        <f t="shared" si="2"/>
        <v>8.1319702602230481E-2</v>
      </c>
      <c r="L12" s="152">
        <f t="shared" si="3"/>
        <v>8.2063305978898007E-2</v>
      </c>
      <c r="M12" s="66">
        <f t="shared" si="4"/>
        <v>309</v>
      </c>
      <c r="N12" s="66">
        <f t="shared" si="5"/>
        <v>385</v>
      </c>
      <c r="O12" s="152">
        <f t="shared" si="6"/>
        <v>3.5896840148698885</v>
      </c>
      <c r="P12" s="152">
        <f t="shared" si="7"/>
        <v>4.5134818288393905</v>
      </c>
      <c r="Q12" s="154">
        <f t="shared" si="8"/>
        <v>4.4314185228604925</v>
      </c>
      <c r="R12" s="92">
        <f t="shared" si="9"/>
        <v>8.2063305978898007E-2</v>
      </c>
      <c r="S12" s="92">
        <f t="shared" si="10"/>
        <v>4.5134818288393905</v>
      </c>
      <c r="T12" s="92">
        <f t="shared" si="11"/>
        <v>3.5083643122676582</v>
      </c>
      <c r="U12" s="108">
        <f t="shared" si="12"/>
        <v>8.1319702602230481E-2</v>
      </c>
      <c r="V12" s="108">
        <f t="shared" si="13"/>
        <v>3.5896840148698885</v>
      </c>
      <c r="W12" s="108"/>
    </row>
    <row r="13" spans="1:23" ht="12.95" customHeight="1" x14ac:dyDescent="0.2">
      <c r="A13" s="15">
        <v>6</v>
      </c>
      <c r="B13" s="97" t="s">
        <v>313</v>
      </c>
      <c r="C13" s="66">
        <v>5230</v>
      </c>
      <c r="D13" s="66">
        <v>4965</v>
      </c>
      <c r="E13" s="66">
        <v>269</v>
      </c>
      <c r="F13" s="66">
        <v>354</v>
      </c>
      <c r="G13" s="152">
        <f t="shared" si="0"/>
        <v>5.1434034416826</v>
      </c>
      <c r="H13" s="152">
        <f t="shared" si="1"/>
        <v>7.1299093655589116</v>
      </c>
      <c r="I13" s="66">
        <v>6</v>
      </c>
      <c r="J13" s="66">
        <v>6</v>
      </c>
      <c r="K13" s="152">
        <f t="shared" si="2"/>
        <v>0.11472275334608031</v>
      </c>
      <c r="L13" s="152">
        <f t="shared" si="3"/>
        <v>0.12084592145015105</v>
      </c>
      <c r="M13" s="66">
        <f t="shared" si="4"/>
        <v>275</v>
      </c>
      <c r="N13" s="66">
        <f t="shared" si="5"/>
        <v>360</v>
      </c>
      <c r="O13" s="152">
        <f t="shared" si="6"/>
        <v>5.2581261950286811</v>
      </c>
      <c r="P13" s="152">
        <f t="shared" si="7"/>
        <v>7.2507552870090635</v>
      </c>
      <c r="Q13" s="154">
        <f t="shared" si="8"/>
        <v>7.1299093655589125</v>
      </c>
      <c r="R13" s="92">
        <f t="shared" si="9"/>
        <v>0.12084592145015106</v>
      </c>
      <c r="S13" s="92">
        <f t="shared" si="10"/>
        <v>7.2507552870090635</v>
      </c>
      <c r="T13" s="92">
        <f t="shared" si="11"/>
        <v>5.1434034416826</v>
      </c>
      <c r="U13" s="108">
        <f t="shared" si="12"/>
        <v>0.1147227533460803</v>
      </c>
      <c r="V13" s="108">
        <f t="shared" si="13"/>
        <v>5.2581261950286811</v>
      </c>
      <c r="W13" s="108"/>
    </row>
    <row r="14" spans="1:23" ht="12.95" customHeight="1" x14ac:dyDescent="0.2">
      <c r="A14" s="15">
        <v>7</v>
      </c>
      <c r="B14" s="97" t="s">
        <v>314</v>
      </c>
      <c r="C14" s="66">
        <v>3773</v>
      </c>
      <c r="D14" s="66">
        <v>3417</v>
      </c>
      <c r="E14" s="66">
        <v>312</v>
      </c>
      <c r="F14" s="66">
        <v>262</v>
      </c>
      <c r="G14" s="152">
        <f t="shared" si="0"/>
        <v>8.2692817386694948</v>
      </c>
      <c r="H14" s="152">
        <f t="shared" si="1"/>
        <v>7.6675446297922152</v>
      </c>
      <c r="I14" s="66">
        <v>5</v>
      </c>
      <c r="J14" s="66">
        <v>10</v>
      </c>
      <c r="K14" s="152">
        <f t="shared" si="2"/>
        <v>0.13252054068380598</v>
      </c>
      <c r="L14" s="152">
        <f t="shared" si="3"/>
        <v>0.29265437518290899</v>
      </c>
      <c r="M14" s="66">
        <f t="shared" si="4"/>
        <v>317</v>
      </c>
      <c r="N14" s="66">
        <f t="shared" si="5"/>
        <v>272</v>
      </c>
      <c r="O14" s="152">
        <f t="shared" si="6"/>
        <v>8.4018022793532996</v>
      </c>
      <c r="P14" s="152">
        <f t="shared" si="7"/>
        <v>7.9601990049751246</v>
      </c>
      <c r="Q14" s="154">
        <f t="shared" si="8"/>
        <v>7.6675446297922152</v>
      </c>
      <c r="R14" s="92">
        <f t="shared" si="9"/>
        <v>0.29265437518290899</v>
      </c>
      <c r="S14" s="92">
        <f t="shared" si="10"/>
        <v>7.9601990049751246</v>
      </c>
      <c r="T14" s="92">
        <f t="shared" si="11"/>
        <v>8.269281738669493</v>
      </c>
      <c r="U14" s="108">
        <f t="shared" si="12"/>
        <v>0.13252054068380598</v>
      </c>
      <c r="V14" s="108">
        <f t="shared" si="13"/>
        <v>8.4018022793532996</v>
      </c>
      <c r="W14" s="108"/>
    </row>
    <row r="15" spans="1:23" ht="12.95" customHeight="1" x14ac:dyDescent="0.2">
      <c r="A15" s="15">
        <v>8</v>
      </c>
      <c r="B15" s="97" t="s">
        <v>315</v>
      </c>
      <c r="C15" s="66">
        <v>8804</v>
      </c>
      <c r="D15" s="66">
        <v>7662</v>
      </c>
      <c r="E15" s="66">
        <v>515</v>
      </c>
      <c r="F15" s="66">
        <v>445</v>
      </c>
      <c r="G15" s="152">
        <f t="shared" si="0"/>
        <v>5.84961381190368</v>
      </c>
      <c r="H15" s="152">
        <f t="shared" si="1"/>
        <v>5.8078830592534585</v>
      </c>
      <c r="I15" s="66">
        <v>11</v>
      </c>
      <c r="J15" s="66">
        <v>8</v>
      </c>
      <c r="K15" s="152">
        <f t="shared" si="2"/>
        <v>0.12494320763289414</v>
      </c>
      <c r="L15" s="152">
        <f t="shared" si="3"/>
        <v>0.10441138084051162</v>
      </c>
      <c r="M15" s="66">
        <f t="shared" si="4"/>
        <v>526</v>
      </c>
      <c r="N15" s="66">
        <f t="shared" si="5"/>
        <v>453</v>
      </c>
      <c r="O15" s="152">
        <f t="shared" si="6"/>
        <v>5.974557019536574</v>
      </c>
      <c r="P15" s="152">
        <f t="shared" si="7"/>
        <v>5.9122944400939703</v>
      </c>
      <c r="Q15" s="154">
        <f t="shared" si="8"/>
        <v>5.8078830592534585</v>
      </c>
      <c r="R15" s="92">
        <f t="shared" si="9"/>
        <v>0.10441138084051162</v>
      </c>
      <c r="S15" s="92">
        <f t="shared" si="10"/>
        <v>5.9122944400939703</v>
      </c>
      <c r="T15" s="92">
        <f t="shared" si="11"/>
        <v>5.84961381190368</v>
      </c>
      <c r="U15" s="108">
        <f t="shared" si="12"/>
        <v>0.12494320763289414</v>
      </c>
      <c r="V15" s="108">
        <f t="shared" si="13"/>
        <v>5.974557019536574</v>
      </c>
      <c r="W15" s="108"/>
    </row>
    <row r="16" spans="1:23" ht="12.95" customHeight="1" x14ac:dyDescent="0.2">
      <c r="A16" s="15">
        <v>9</v>
      </c>
      <c r="B16" s="97" t="s">
        <v>316</v>
      </c>
      <c r="C16" s="66">
        <v>3048</v>
      </c>
      <c r="D16" s="66">
        <v>2912</v>
      </c>
      <c r="E16" s="66">
        <v>197</v>
      </c>
      <c r="F16" s="66">
        <v>189</v>
      </c>
      <c r="G16" s="152">
        <f t="shared" si="0"/>
        <v>6.4632545931758534</v>
      </c>
      <c r="H16" s="152">
        <f t="shared" si="1"/>
        <v>6.4903846153846159</v>
      </c>
      <c r="I16" s="66">
        <v>2</v>
      </c>
      <c r="J16" s="66">
        <v>11</v>
      </c>
      <c r="K16" s="152">
        <f t="shared" si="2"/>
        <v>6.5616797900262466E-2</v>
      </c>
      <c r="L16" s="152">
        <f t="shared" si="3"/>
        <v>0.37774725274725274</v>
      </c>
      <c r="M16" s="66">
        <f t="shared" si="4"/>
        <v>199</v>
      </c>
      <c r="N16" s="66">
        <f t="shared" si="5"/>
        <v>200</v>
      </c>
      <c r="O16" s="152">
        <f t="shared" si="6"/>
        <v>6.5288713910761151</v>
      </c>
      <c r="P16" s="152">
        <f t="shared" si="7"/>
        <v>6.8681318681318677</v>
      </c>
      <c r="Q16" s="154">
        <f t="shared" si="8"/>
        <v>6.490384615384615</v>
      </c>
      <c r="R16" s="92">
        <f t="shared" si="9"/>
        <v>0.37774725274725274</v>
      </c>
      <c r="S16" s="92">
        <f t="shared" si="10"/>
        <v>6.8681318681318677</v>
      </c>
      <c r="T16" s="92">
        <f t="shared" si="11"/>
        <v>6.4632545931758534</v>
      </c>
      <c r="U16" s="108">
        <f t="shared" si="12"/>
        <v>6.5616797900262466E-2</v>
      </c>
      <c r="V16" s="108">
        <f t="shared" si="13"/>
        <v>6.5288713910761151</v>
      </c>
      <c r="W16" s="108"/>
    </row>
    <row r="17" spans="1:23" ht="12.95" customHeight="1" x14ac:dyDescent="0.2">
      <c r="A17" s="15">
        <v>10</v>
      </c>
      <c r="B17" s="97" t="s">
        <v>317</v>
      </c>
      <c r="C17" s="66">
        <v>8003</v>
      </c>
      <c r="D17" s="66">
        <v>8326</v>
      </c>
      <c r="E17" s="66">
        <v>574</v>
      </c>
      <c r="F17" s="66">
        <v>651</v>
      </c>
      <c r="G17" s="152">
        <f t="shared" si="0"/>
        <v>7.1723103836061481</v>
      </c>
      <c r="H17" s="152">
        <f t="shared" si="1"/>
        <v>7.8188806149411487</v>
      </c>
      <c r="I17" s="66">
        <v>10</v>
      </c>
      <c r="J17" s="66">
        <v>18</v>
      </c>
      <c r="K17" s="152">
        <f t="shared" si="2"/>
        <v>0.12495314257153567</v>
      </c>
      <c r="L17" s="152">
        <f t="shared" si="3"/>
        <v>0.21619024741772758</v>
      </c>
      <c r="M17" s="66">
        <f t="shared" si="4"/>
        <v>584</v>
      </c>
      <c r="N17" s="66">
        <f t="shared" si="5"/>
        <v>669</v>
      </c>
      <c r="O17" s="152">
        <f t="shared" si="6"/>
        <v>7.2972635261776837</v>
      </c>
      <c r="P17" s="152">
        <f t="shared" si="7"/>
        <v>8.0350708623588751</v>
      </c>
      <c r="Q17" s="154">
        <f t="shared" si="8"/>
        <v>7.8188806149411478</v>
      </c>
      <c r="R17" s="92">
        <f t="shared" si="9"/>
        <v>0.2161902474177276</v>
      </c>
      <c r="S17" s="92">
        <f t="shared" si="10"/>
        <v>8.0350708623588751</v>
      </c>
      <c r="T17" s="92">
        <f t="shared" si="11"/>
        <v>7.1723103836061473</v>
      </c>
      <c r="U17" s="108">
        <f t="shared" si="12"/>
        <v>0.12495314257153567</v>
      </c>
      <c r="V17" s="108">
        <f t="shared" si="13"/>
        <v>7.2972635261776837</v>
      </c>
      <c r="W17" s="108"/>
    </row>
    <row r="18" spans="1:23" ht="12.95" customHeight="1" x14ac:dyDescent="0.2">
      <c r="A18" s="15">
        <v>11</v>
      </c>
      <c r="B18" s="97" t="s">
        <v>318</v>
      </c>
      <c r="C18" s="66">
        <v>3677</v>
      </c>
      <c r="D18" s="66">
        <v>3347</v>
      </c>
      <c r="E18" s="66">
        <v>158</v>
      </c>
      <c r="F18" s="66">
        <v>151</v>
      </c>
      <c r="G18" s="152">
        <f t="shared" si="0"/>
        <v>4.2969812347022032</v>
      </c>
      <c r="H18" s="152">
        <f t="shared" si="1"/>
        <v>4.5115028383627127</v>
      </c>
      <c r="I18" s="66">
        <v>6</v>
      </c>
      <c r="J18" s="66">
        <v>4</v>
      </c>
      <c r="K18" s="152">
        <f t="shared" si="2"/>
        <v>0.16317650258362795</v>
      </c>
      <c r="L18" s="152">
        <f t="shared" si="3"/>
        <v>0.11951000896325066</v>
      </c>
      <c r="M18" s="66">
        <f t="shared" si="4"/>
        <v>164</v>
      </c>
      <c r="N18" s="66">
        <f t="shared" si="5"/>
        <v>155</v>
      </c>
      <c r="O18" s="152">
        <f t="shared" si="6"/>
        <v>4.4601577372858312</v>
      </c>
      <c r="P18" s="152">
        <f t="shared" si="7"/>
        <v>4.6310128473259633</v>
      </c>
      <c r="Q18" s="154">
        <f t="shared" si="8"/>
        <v>4.5115028383627127</v>
      </c>
      <c r="R18" s="92">
        <f t="shared" si="9"/>
        <v>0.11951000896325067</v>
      </c>
      <c r="S18" s="92">
        <f t="shared" si="10"/>
        <v>4.6310128473259633</v>
      </c>
      <c r="T18" s="92">
        <f t="shared" si="11"/>
        <v>4.2969812347022032</v>
      </c>
      <c r="U18" s="108">
        <f t="shared" si="12"/>
        <v>0.16317650258362795</v>
      </c>
      <c r="V18" s="108">
        <f t="shared" si="13"/>
        <v>4.4601577372858312</v>
      </c>
      <c r="W18" s="108"/>
    </row>
    <row r="19" spans="1:23" ht="12.95" customHeight="1" x14ac:dyDescent="0.2">
      <c r="A19" s="15">
        <v>12</v>
      </c>
      <c r="B19" s="97" t="s">
        <v>319</v>
      </c>
      <c r="C19" s="66">
        <v>3095</v>
      </c>
      <c r="D19" s="66">
        <v>3104</v>
      </c>
      <c r="E19" s="66">
        <v>169</v>
      </c>
      <c r="F19" s="66">
        <v>204</v>
      </c>
      <c r="G19" s="152">
        <f t="shared" si="0"/>
        <v>5.4604200323101777</v>
      </c>
      <c r="H19" s="152">
        <f t="shared" si="1"/>
        <v>6.5721649484536089</v>
      </c>
      <c r="I19" s="66">
        <v>1</v>
      </c>
      <c r="J19" s="66">
        <v>3</v>
      </c>
      <c r="K19" s="152">
        <f t="shared" si="2"/>
        <v>3.2310177705977383E-2</v>
      </c>
      <c r="L19" s="152">
        <f t="shared" si="3"/>
        <v>9.6649484536082478E-2</v>
      </c>
      <c r="M19" s="66">
        <f t="shared" si="4"/>
        <v>170</v>
      </c>
      <c r="N19" s="66">
        <f t="shared" si="5"/>
        <v>207</v>
      </c>
      <c r="O19" s="152">
        <f t="shared" si="6"/>
        <v>5.4927302100161555</v>
      </c>
      <c r="P19" s="152">
        <f t="shared" si="7"/>
        <v>6.6688144329896906</v>
      </c>
      <c r="Q19" s="154">
        <f t="shared" si="8"/>
        <v>6.572164948453608</v>
      </c>
      <c r="R19" s="92">
        <f t="shared" si="9"/>
        <v>9.6649484536082478E-2</v>
      </c>
      <c r="S19" s="92">
        <f t="shared" si="10"/>
        <v>6.6688144329896906</v>
      </c>
      <c r="T19" s="92">
        <f t="shared" si="11"/>
        <v>5.4604200323101777</v>
      </c>
      <c r="U19" s="108">
        <f t="shared" si="12"/>
        <v>3.2310177705977383E-2</v>
      </c>
      <c r="V19" s="108">
        <f t="shared" si="13"/>
        <v>5.4927302100161555</v>
      </c>
      <c r="W19" s="108"/>
    </row>
    <row r="20" spans="1:23" ht="12.95" customHeight="1" x14ac:dyDescent="0.2">
      <c r="A20" s="15">
        <v>13</v>
      </c>
      <c r="B20" s="97" t="s">
        <v>320</v>
      </c>
      <c r="C20" s="66">
        <v>7551</v>
      </c>
      <c r="D20" s="66">
        <v>6880</v>
      </c>
      <c r="E20" s="66">
        <v>480</v>
      </c>
      <c r="F20" s="66">
        <v>451</v>
      </c>
      <c r="G20" s="152">
        <f t="shared" si="0"/>
        <v>6.3567739372268575</v>
      </c>
      <c r="H20" s="152">
        <f t="shared" si="1"/>
        <v>6.5552325581395348</v>
      </c>
      <c r="I20" s="66">
        <v>3</v>
      </c>
      <c r="J20" s="66">
        <v>16</v>
      </c>
      <c r="K20" s="152">
        <f t="shared" si="2"/>
        <v>3.9729837107667858E-2</v>
      </c>
      <c r="L20" s="152">
        <f t="shared" si="3"/>
        <v>0.23255813953488372</v>
      </c>
      <c r="M20" s="66">
        <f t="shared" si="4"/>
        <v>483</v>
      </c>
      <c r="N20" s="66">
        <f t="shared" si="5"/>
        <v>467</v>
      </c>
      <c r="O20" s="152">
        <f t="shared" si="6"/>
        <v>6.3965037743345254</v>
      </c>
      <c r="P20" s="152">
        <f t="shared" si="7"/>
        <v>6.7877906976744189</v>
      </c>
      <c r="Q20" s="154">
        <f t="shared" si="8"/>
        <v>6.5552325581395348</v>
      </c>
      <c r="R20" s="92">
        <f t="shared" si="9"/>
        <v>0.23255813953488372</v>
      </c>
      <c r="S20" s="92">
        <f t="shared" si="10"/>
        <v>6.7877906976744189</v>
      </c>
      <c r="T20" s="92">
        <f t="shared" si="11"/>
        <v>6.3567739372268575</v>
      </c>
      <c r="U20" s="108">
        <f t="shared" si="12"/>
        <v>3.9729837107667858E-2</v>
      </c>
      <c r="V20" s="108">
        <f t="shared" si="13"/>
        <v>6.3965037743345254</v>
      </c>
      <c r="W20" s="108"/>
    </row>
    <row r="21" spans="1:23" ht="12.95" customHeight="1" x14ac:dyDescent="0.2">
      <c r="A21" s="15">
        <v>14</v>
      </c>
      <c r="B21" s="97" t="s">
        <v>321</v>
      </c>
      <c r="C21" s="66">
        <v>4911</v>
      </c>
      <c r="D21" s="66">
        <v>4356</v>
      </c>
      <c r="E21" s="66">
        <v>297</v>
      </c>
      <c r="F21" s="66">
        <v>318</v>
      </c>
      <c r="G21" s="152">
        <f t="shared" si="0"/>
        <v>6.0476481368356749</v>
      </c>
      <c r="H21" s="152">
        <f t="shared" si="1"/>
        <v>7.3002754820936637</v>
      </c>
      <c r="I21" s="66">
        <v>18</v>
      </c>
      <c r="J21" s="66">
        <v>22</v>
      </c>
      <c r="K21" s="152">
        <f t="shared" si="2"/>
        <v>0.36652412950519242</v>
      </c>
      <c r="L21" s="152">
        <f t="shared" si="3"/>
        <v>0.50505050505050508</v>
      </c>
      <c r="M21" s="66">
        <f t="shared" si="4"/>
        <v>315</v>
      </c>
      <c r="N21" s="66">
        <f t="shared" si="5"/>
        <v>340</v>
      </c>
      <c r="O21" s="152">
        <f t="shared" si="6"/>
        <v>6.4141722663408673</v>
      </c>
      <c r="P21" s="152">
        <f t="shared" si="7"/>
        <v>7.8053259871441689</v>
      </c>
      <c r="Q21" s="154">
        <f t="shared" si="8"/>
        <v>7.3002754820936637</v>
      </c>
      <c r="R21" s="92">
        <f t="shared" si="9"/>
        <v>0.50505050505050508</v>
      </c>
      <c r="S21" s="92">
        <f t="shared" si="10"/>
        <v>7.8053259871441689</v>
      </c>
      <c r="T21" s="92">
        <f t="shared" si="11"/>
        <v>6.0476481368356749</v>
      </c>
      <c r="U21" s="108">
        <f t="shared" si="12"/>
        <v>0.36652412950519242</v>
      </c>
      <c r="V21" s="108">
        <f t="shared" si="13"/>
        <v>6.4141722663408673</v>
      </c>
      <c r="W21" s="108"/>
    </row>
    <row r="22" spans="1:23" ht="12.95" customHeight="1" x14ac:dyDescent="0.2">
      <c r="A22" s="15">
        <v>15</v>
      </c>
      <c r="B22" s="97" t="s">
        <v>322</v>
      </c>
      <c r="C22" s="66">
        <v>12317</v>
      </c>
      <c r="D22" s="66">
        <v>11522</v>
      </c>
      <c r="E22" s="66">
        <v>785</v>
      </c>
      <c r="F22" s="66">
        <v>763</v>
      </c>
      <c r="G22" s="152">
        <f t="shared" si="0"/>
        <v>6.3733051879516109</v>
      </c>
      <c r="H22" s="152">
        <f t="shared" si="1"/>
        <v>6.6221142162818953</v>
      </c>
      <c r="I22" s="66">
        <v>51</v>
      </c>
      <c r="J22" s="66">
        <v>34</v>
      </c>
      <c r="K22" s="152">
        <f t="shared" si="2"/>
        <v>0.41406186571405379</v>
      </c>
      <c r="L22" s="152">
        <f t="shared" si="3"/>
        <v>0.29508765839264017</v>
      </c>
      <c r="M22" s="66">
        <f t="shared" si="4"/>
        <v>836</v>
      </c>
      <c r="N22" s="66">
        <f t="shared" si="5"/>
        <v>797</v>
      </c>
      <c r="O22" s="152">
        <f t="shared" si="6"/>
        <v>6.7873670536656654</v>
      </c>
      <c r="P22" s="152">
        <f t="shared" si="7"/>
        <v>6.9172018746745358</v>
      </c>
      <c r="Q22" s="154">
        <f t="shared" si="8"/>
        <v>6.6221142162818953</v>
      </c>
      <c r="R22" s="92">
        <f t="shared" si="9"/>
        <v>0.29508765839264017</v>
      </c>
      <c r="S22" s="92">
        <f t="shared" si="10"/>
        <v>6.9172018746745358</v>
      </c>
      <c r="T22" s="92">
        <f t="shared" si="11"/>
        <v>6.3733051879516118</v>
      </c>
      <c r="U22" s="108">
        <f t="shared" si="12"/>
        <v>0.41406186571405373</v>
      </c>
      <c r="V22" s="108">
        <f t="shared" si="13"/>
        <v>6.7873670536656654</v>
      </c>
      <c r="W22" s="108"/>
    </row>
    <row r="23" spans="1:23" ht="12.95" customHeight="1" x14ac:dyDescent="0.2">
      <c r="A23" s="15">
        <v>16</v>
      </c>
      <c r="B23" s="97" t="s">
        <v>323</v>
      </c>
      <c r="C23" s="66">
        <v>6288</v>
      </c>
      <c r="D23" s="66">
        <v>5590</v>
      </c>
      <c r="E23" s="66">
        <v>323</v>
      </c>
      <c r="F23" s="66">
        <v>375</v>
      </c>
      <c r="G23" s="152">
        <f t="shared" si="0"/>
        <v>5.1367684478371496</v>
      </c>
      <c r="H23" s="152">
        <f t="shared" si="1"/>
        <v>6.7084078711985686</v>
      </c>
      <c r="I23" s="66">
        <v>1</v>
      </c>
      <c r="J23" s="66">
        <v>8</v>
      </c>
      <c r="K23" s="152">
        <f t="shared" si="2"/>
        <v>1.5903307888040712E-2</v>
      </c>
      <c r="L23" s="152">
        <f t="shared" si="3"/>
        <v>0.14311270125223613</v>
      </c>
      <c r="M23" s="66">
        <f t="shared" si="4"/>
        <v>324</v>
      </c>
      <c r="N23" s="66">
        <f t="shared" si="5"/>
        <v>383</v>
      </c>
      <c r="O23" s="152">
        <f t="shared" si="6"/>
        <v>5.1526717557251906</v>
      </c>
      <c r="P23" s="152">
        <f t="shared" si="7"/>
        <v>6.8515205724508048</v>
      </c>
      <c r="Q23" s="154">
        <f t="shared" si="8"/>
        <v>6.7084078711985686</v>
      </c>
      <c r="R23" s="92">
        <f t="shared" si="9"/>
        <v>0.14311270125223613</v>
      </c>
      <c r="S23" s="92">
        <f t="shared" si="10"/>
        <v>6.8515205724508048</v>
      </c>
      <c r="T23" s="92">
        <f t="shared" si="11"/>
        <v>5.1367684478371505</v>
      </c>
      <c r="U23" s="108">
        <f t="shared" si="12"/>
        <v>1.5903307888040712E-2</v>
      </c>
      <c r="V23" s="108">
        <f t="shared" si="13"/>
        <v>5.1526717557251906</v>
      </c>
      <c r="W23" s="108"/>
    </row>
    <row r="24" spans="1:23" ht="12.95" customHeight="1" x14ac:dyDescent="0.2">
      <c r="A24" s="15">
        <v>17</v>
      </c>
      <c r="B24" s="97" t="s">
        <v>324</v>
      </c>
      <c r="C24" s="66">
        <v>3557</v>
      </c>
      <c r="D24" s="66">
        <v>3146</v>
      </c>
      <c r="E24" s="66">
        <v>173</v>
      </c>
      <c r="F24" s="66">
        <v>168</v>
      </c>
      <c r="G24" s="152">
        <f t="shared" si="0"/>
        <v>4.863649142535845</v>
      </c>
      <c r="H24" s="152">
        <f t="shared" si="1"/>
        <v>5.3401144310235216</v>
      </c>
      <c r="I24" s="66">
        <v>5</v>
      </c>
      <c r="J24" s="66">
        <v>3</v>
      </c>
      <c r="K24" s="152">
        <f t="shared" si="2"/>
        <v>0.1405678942929435</v>
      </c>
      <c r="L24" s="152">
        <f t="shared" si="3"/>
        <v>9.5359186268277177E-2</v>
      </c>
      <c r="M24" s="66">
        <f t="shared" si="4"/>
        <v>178</v>
      </c>
      <c r="N24" s="66">
        <f t="shared" si="5"/>
        <v>171</v>
      </c>
      <c r="O24" s="152">
        <f t="shared" si="6"/>
        <v>5.0042170368287886</v>
      </c>
      <c r="P24" s="152">
        <f t="shared" si="7"/>
        <v>5.435473617291799</v>
      </c>
      <c r="Q24" s="154">
        <f t="shared" si="8"/>
        <v>5.3401144310235216</v>
      </c>
      <c r="R24" s="92">
        <f t="shared" si="9"/>
        <v>9.5359186268277177E-2</v>
      </c>
      <c r="S24" s="92">
        <f t="shared" si="10"/>
        <v>5.435473617291799</v>
      </c>
      <c r="T24" s="92">
        <f t="shared" si="11"/>
        <v>4.863649142535845</v>
      </c>
      <c r="U24" s="108">
        <f t="shared" si="12"/>
        <v>0.1405678942929435</v>
      </c>
      <c r="V24" s="108">
        <f t="shared" si="13"/>
        <v>5.0042170368287886</v>
      </c>
      <c r="W24" s="108"/>
    </row>
    <row r="25" spans="1:23" ht="12.95" customHeight="1" x14ac:dyDescent="0.2">
      <c r="A25" s="15">
        <v>18</v>
      </c>
      <c r="B25" s="97" t="s">
        <v>325</v>
      </c>
      <c r="C25" s="66">
        <v>3976</v>
      </c>
      <c r="D25" s="66">
        <v>3516</v>
      </c>
      <c r="E25" s="66">
        <v>160</v>
      </c>
      <c r="F25" s="66">
        <v>307</v>
      </c>
      <c r="G25" s="152">
        <f t="shared" si="0"/>
        <v>4.0241448692152915</v>
      </c>
      <c r="H25" s="152">
        <f t="shared" si="1"/>
        <v>8.7315130830489203</v>
      </c>
      <c r="I25" s="66">
        <v>6</v>
      </c>
      <c r="J25" s="66">
        <v>6</v>
      </c>
      <c r="K25" s="152">
        <f t="shared" si="2"/>
        <v>0.15090543259557343</v>
      </c>
      <c r="L25" s="152">
        <f t="shared" si="3"/>
        <v>0.17064846416382254</v>
      </c>
      <c r="M25" s="66">
        <f t="shared" si="4"/>
        <v>166</v>
      </c>
      <c r="N25" s="66">
        <f t="shared" si="5"/>
        <v>313</v>
      </c>
      <c r="O25" s="152">
        <f t="shared" si="6"/>
        <v>4.1750503018108649</v>
      </c>
      <c r="P25" s="152">
        <f t="shared" si="7"/>
        <v>8.9021615472127422</v>
      </c>
      <c r="Q25" s="154">
        <f t="shared" si="8"/>
        <v>8.7315130830489185</v>
      </c>
      <c r="R25" s="92">
        <f t="shared" si="9"/>
        <v>0.17064846416382254</v>
      </c>
      <c r="S25" s="92">
        <f t="shared" si="10"/>
        <v>8.9021615472127422</v>
      </c>
      <c r="T25" s="92">
        <f t="shared" si="11"/>
        <v>4.0241448692152915</v>
      </c>
      <c r="U25" s="108">
        <f t="shared" si="12"/>
        <v>0.15090543259557343</v>
      </c>
      <c r="V25" s="108">
        <f t="shared" si="13"/>
        <v>4.1750503018108649</v>
      </c>
      <c r="W25" s="108"/>
    </row>
    <row r="26" spans="1:23" ht="12.95" customHeight="1" x14ac:dyDescent="0.2">
      <c r="A26" s="15">
        <v>19</v>
      </c>
      <c r="B26" s="97" t="s">
        <v>326</v>
      </c>
      <c r="C26" s="66">
        <v>2910</v>
      </c>
      <c r="D26" s="66">
        <v>2648</v>
      </c>
      <c r="E26" s="66">
        <v>142</v>
      </c>
      <c r="F26" s="66">
        <v>127</v>
      </c>
      <c r="G26" s="152">
        <f t="shared" si="0"/>
        <v>4.8797250859106533</v>
      </c>
      <c r="H26" s="152">
        <f t="shared" si="1"/>
        <v>4.7960725075528705</v>
      </c>
      <c r="I26" s="66">
        <v>4</v>
      </c>
      <c r="J26" s="66">
        <v>3</v>
      </c>
      <c r="K26" s="152">
        <f t="shared" si="2"/>
        <v>0.13745704467353953</v>
      </c>
      <c r="L26" s="152">
        <f t="shared" si="3"/>
        <v>0.11329305135951663</v>
      </c>
      <c r="M26" s="66">
        <f t="shared" si="4"/>
        <v>146</v>
      </c>
      <c r="N26" s="66">
        <f t="shared" si="5"/>
        <v>130</v>
      </c>
      <c r="O26" s="152">
        <f t="shared" si="6"/>
        <v>5.0171821305841924</v>
      </c>
      <c r="P26" s="152">
        <f t="shared" si="7"/>
        <v>4.9093655589123868</v>
      </c>
      <c r="Q26" s="154">
        <f t="shared" si="8"/>
        <v>4.7960725075528705</v>
      </c>
      <c r="R26" s="92">
        <f t="shared" si="9"/>
        <v>0.11329305135951662</v>
      </c>
      <c r="S26" s="92">
        <f t="shared" si="10"/>
        <v>4.9093655589123868</v>
      </c>
      <c r="T26" s="92">
        <f t="shared" si="11"/>
        <v>4.8797250859106533</v>
      </c>
      <c r="U26" s="108">
        <f t="shared" si="12"/>
        <v>0.13745704467353953</v>
      </c>
      <c r="V26" s="108">
        <f t="shared" si="13"/>
        <v>5.0171821305841924</v>
      </c>
      <c r="W26" s="108"/>
    </row>
    <row r="27" spans="1:23" ht="12.95" customHeight="1" x14ac:dyDescent="0.2">
      <c r="A27" s="15">
        <v>20</v>
      </c>
      <c r="B27" s="97" t="s">
        <v>327</v>
      </c>
      <c r="C27" s="66">
        <v>11881</v>
      </c>
      <c r="D27" s="66">
        <v>11255</v>
      </c>
      <c r="E27" s="66">
        <v>649</v>
      </c>
      <c r="F27" s="66">
        <v>703</v>
      </c>
      <c r="G27" s="152">
        <f t="shared" si="0"/>
        <v>5.4625031562999746</v>
      </c>
      <c r="H27" s="152">
        <f t="shared" si="1"/>
        <v>6.2461128387383384</v>
      </c>
      <c r="I27" s="66">
        <v>42</v>
      </c>
      <c r="J27" s="66">
        <v>66</v>
      </c>
      <c r="K27" s="152">
        <f t="shared" si="2"/>
        <v>0.35350559717195523</v>
      </c>
      <c r="L27" s="152">
        <f t="shared" si="3"/>
        <v>0.58640604175921818</v>
      </c>
      <c r="M27" s="66">
        <f t="shared" si="4"/>
        <v>691</v>
      </c>
      <c r="N27" s="66">
        <f t="shared" si="5"/>
        <v>769</v>
      </c>
      <c r="O27" s="152">
        <f t="shared" si="6"/>
        <v>5.8160087534719302</v>
      </c>
      <c r="P27" s="152">
        <f t="shared" si="7"/>
        <v>6.832518880497557</v>
      </c>
      <c r="Q27" s="154">
        <f t="shared" si="8"/>
        <v>6.2461128387383384</v>
      </c>
      <c r="R27" s="92">
        <f t="shared" si="9"/>
        <v>0.58640604175921818</v>
      </c>
      <c r="S27" s="92">
        <f t="shared" si="10"/>
        <v>6.832518880497557</v>
      </c>
      <c r="T27" s="92">
        <f t="shared" si="11"/>
        <v>5.4625031562999746</v>
      </c>
      <c r="U27" s="108">
        <f t="shared" si="12"/>
        <v>0.35350559717195523</v>
      </c>
      <c r="V27" s="108">
        <f t="shared" si="13"/>
        <v>5.8160087534719302</v>
      </c>
      <c r="W27" s="108"/>
    </row>
    <row r="28" spans="1:23" ht="12.95" customHeight="1" x14ac:dyDescent="0.2">
      <c r="A28" s="15">
        <v>21</v>
      </c>
      <c r="B28" s="97" t="s">
        <v>328</v>
      </c>
      <c r="C28" s="66">
        <v>4601</v>
      </c>
      <c r="D28" s="66">
        <v>4211</v>
      </c>
      <c r="E28" s="66">
        <v>208</v>
      </c>
      <c r="F28" s="66">
        <v>209</v>
      </c>
      <c r="G28" s="152">
        <f t="shared" si="0"/>
        <v>4.5207563573136271</v>
      </c>
      <c r="H28" s="152">
        <f t="shared" si="1"/>
        <v>4.9631916409403942</v>
      </c>
      <c r="I28" s="66">
        <v>14</v>
      </c>
      <c r="J28" s="66">
        <v>9</v>
      </c>
      <c r="K28" s="152">
        <f t="shared" si="2"/>
        <v>0.30428167789610955</v>
      </c>
      <c r="L28" s="152">
        <f t="shared" si="3"/>
        <v>0.21372595582996914</v>
      </c>
      <c r="M28" s="66">
        <f t="shared" si="4"/>
        <v>222</v>
      </c>
      <c r="N28" s="66">
        <f t="shared" si="5"/>
        <v>218</v>
      </c>
      <c r="O28" s="152">
        <f t="shared" si="6"/>
        <v>4.8250380352097366</v>
      </c>
      <c r="P28" s="152">
        <f t="shared" si="7"/>
        <v>5.1769175967703633</v>
      </c>
      <c r="Q28" s="154">
        <f t="shared" si="8"/>
        <v>4.9631916409403942</v>
      </c>
      <c r="R28" s="92">
        <f t="shared" si="9"/>
        <v>0.21372595582996912</v>
      </c>
      <c r="S28" s="92">
        <f t="shared" si="10"/>
        <v>5.1769175967703633</v>
      </c>
      <c r="T28" s="92">
        <f t="shared" si="11"/>
        <v>4.5207563573136271</v>
      </c>
      <c r="U28" s="108">
        <f t="shared" si="12"/>
        <v>0.30428167789610955</v>
      </c>
      <c r="V28" s="108">
        <f t="shared" si="13"/>
        <v>4.8250380352097366</v>
      </c>
      <c r="W28" s="108"/>
    </row>
    <row r="29" spans="1:23" ht="12.95" customHeight="1" x14ac:dyDescent="0.2">
      <c r="A29" s="15">
        <v>22</v>
      </c>
      <c r="B29" s="97" t="s">
        <v>329</v>
      </c>
      <c r="C29" s="66">
        <v>4183</v>
      </c>
      <c r="D29" s="66">
        <v>3757</v>
      </c>
      <c r="E29" s="66">
        <v>205</v>
      </c>
      <c r="F29" s="66">
        <v>196</v>
      </c>
      <c r="G29" s="152">
        <f t="shared" si="0"/>
        <v>4.900788907482668</v>
      </c>
      <c r="H29" s="152">
        <f t="shared" si="1"/>
        <v>5.2169284003194036</v>
      </c>
      <c r="I29" s="66">
        <v>1</v>
      </c>
      <c r="J29" s="66">
        <v>4</v>
      </c>
      <c r="K29" s="152">
        <f t="shared" si="2"/>
        <v>2.3906287353573991E-2</v>
      </c>
      <c r="L29" s="152">
        <f t="shared" si="3"/>
        <v>0.10646792653713069</v>
      </c>
      <c r="M29" s="66">
        <f t="shared" si="4"/>
        <v>206</v>
      </c>
      <c r="N29" s="66">
        <f t="shared" si="5"/>
        <v>200</v>
      </c>
      <c r="O29" s="152">
        <f t="shared" si="6"/>
        <v>4.9246951948362421</v>
      </c>
      <c r="P29" s="152">
        <f t="shared" si="7"/>
        <v>5.3233963268565345</v>
      </c>
      <c r="Q29" s="154">
        <f t="shared" si="8"/>
        <v>5.2169284003194036</v>
      </c>
      <c r="R29" s="92">
        <f t="shared" si="9"/>
        <v>0.10646792653713069</v>
      </c>
      <c r="S29" s="92">
        <f t="shared" si="10"/>
        <v>5.3233963268565345</v>
      </c>
      <c r="T29" s="92">
        <f t="shared" si="11"/>
        <v>4.900788907482668</v>
      </c>
      <c r="U29" s="108">
        <f t="shared" si="12"/>
        <v>2.3906287353573991E-2</v>
      </c>
      <c r="V29" s="108">
        <f t="shared" si="13"/>
        <v>4.9246951948362421</v>
      </c>
      <c r="W29" s="108"/>
    </row>
    <row r="30" spans="1:23" ht="12.95" customHeight="1" x14ac:dyDescent="0.2">
      <c r="A30" s="15">
        <v>23</v>
      </c>
      <c r="B30" s="97" t="s">
        <v>330</v>
      </c>
      <c r="C30" s="66">
        <v>4436</v>
      </c>
      <c r="D30" s="66">
        <v>4234</v>
      </c>
      <c r="E30" s="66">
        <v>240</v>
      </c>
      <c r="F30" s="66">
        <v>111</v>
      </c>
      <c r="G30" s="152">
        <f t="shared" si="0"/>
        <v>5.410279531109107</v>
      </c>
      <c r="H30" s="152">
        <f t="shared" si="1"/>
        <v>2.621634388285309</v>
      </c>
      <c r="I30" s="66">
        <v>11</v>
      </c>
      <c r="J30" s="66">
        <v>10</v>
      </c>
      <c r="K30" s="152">
        <f t="shared" si="2"/>
        <v>0.24797114517583407</v>
      </c>
      <c r="L30" s="152">
        <f t="shared" si="3"/>
        <v>0.23618327822390173</v>
      </c>
      <c r="M30" s="66">
        <f t="shared" si="4"/>
        <v>251</v>
      </c>
      <c r="N30" s="66">
        <f t="shared" si="5"/>
        <v>121</v>
      </c>
      <c r="O30" s="152">
        <f t="shared" si="6"/>
        <v>5.6582506762849416</v>
      </c>
      <c r="P30" s="152">
        <f t="shared" si="7"/>
        <v>2.8578176665092112</v>
      </c>
      <c r="Q30" s="154">
        <f t="shared" si="8"/>
        <v>2.6216343882853095</v>
      </c>
      <c r="R30" s="92">
        <f t="shared" si="9"/>
        <v>0.23618327822390175</v>
      </c>
      <c r="S30" s="92">
        <f t="shared" si="10"/>
        <v>2.8578176665092112</v>
      </c>
      <c r="T30" s="92">
        <f t="shared" si="11"/>
        <v>5.410279531109107</v>
      </c>
      <c r="U30" s="108">
        <f t="shared" si="12"/>
        <v>0.24797114517583407</v>
      </c>
      <c r="V30" s="108">
        <f t="shared" si="13"/>
        <v>5.6582506762849416</v>
      </c>
      <c r="W30" s="108"/>
    </row>
    <row r="31" spans="1:23" ht="12.95" customHeight="1" x14ac:dyDescent="0.2">
      <c r="A31" s="15">
        <v>24</v>
      </c>
      <c r="B31" s="97" t="s">
        <v>331</v>
      </c>
      <c r="C31" s="66">
        <v>2390</v>
      </c>
      <c r="D31" s="66">
        <v>2296</v>
      </c>
      <c r="E31" s="66">
        <v>138</v>
      </c>
      <c r="F31" s="66">
        <v>162</v>
      </c>
      <c r="G31" s="152">
        <f t="shared" si="0"/>
        <v>5.7740585774058575</v>
      </c>
      <c r="H31" s="152">
        <f t="shared" si="1"/>
        <v>7.0557491289198611</v>
      </c>
      <c r="I31" s="66">
        <v>6</v>
      </c>
      <c r="J31" s="66">
        <v>12</v>
      </c>
      <c r="K31" s="152">
        <f t="shared" si="2"/>
        <v>0.2510460251046025</v>
      </c>
      <c r="L31" s="152">
        <f t="shared" si="3"/>
        <v>0.52264808362369342</v>
      </c>
      <c r="M31" s="66">
        <f t="shared" si="4"/>
        <v>144</v>
      </c>
      <c r="N31" s="66">
        <f t="shared" si="5"/>
        <v>174</v>
      </c>
      <c r="O31" s="152">
        <f t="shared" si="6"/>
        <v>6.02510460251046</v>
      </c>
      <c r="P31" s="152">
        <f t="shared" si="7"/>
        <v>7.5783972125435541</v>
      </c>
      <c r="Q31" s="154">
        <f t="shared" si="8"/>
        <v>7.0557491289198611</v>
      </c>
      <c r="R31" s="92">
        <f t="shared" si="9"/>
        <v>0.52264808362369342</v>
      </c>
      <c r="S31" s="92">
        <f t="shared" si="10"/>
        <v>7.5783972125435541</v>
      </c>
      <c r="T31" s="92">
        <f t="shared" si="11"/>
        <v>5.7740585774058575</v>
      </c>
      <c r="U31" s="108">
        <f t="shared" si="12"/>
        <v>0.2510460251046025</v>
      </c>
      <c r="V31" s="108">
        <f t="shared" si="13"/>
        <v>6.02510460251046</v>
      </c>
      <c r="W31" s="108"/>
    </row>
    <row r="32" spans="1:23" ht="12.95" customHeight="1" x14ac:dyDescent="0.2">
      <c r="A32" s="15">
        <v>25</v>
      </c>
      <c r="B32" s="97" t="s">
        <v>332</v>
      </c>
      <c r="C32" s="66">
        <v>3404</v>
      </c>
      <c r="D32" s="66">
        <v>3193</v>
      </c>
      <c r="E32" s="66">
        <v>132</v>
      </c>
      <c r="F32" s="66">
        <v>108</v>
      </c>
      <c r="G32" s="152">
        <f t="shared" si="0"/>
        <v>3.8777908343125738</v>
      </c>
      <c r="H32" s="152">
        <f t="shared" si="1"/>
        <v>3.3823989978077043</v>
      </c>
      <c r="I32" s="66">
        <v>8</v>
      </c>
      <c r="J32" s="66">
        <v>11</v>
      </c>
      <c r="K32" s="152">
        <f t="shared" si="2"/>
        <v>0.23501762632197415</v>
      </c>
      <c r="L32" s="152">
        <f t="shared" si="3"/>
        <v>0.34450360162856247</v>
      </c>
      <c r="M32" s="66">
        <f t="shared" si="4"/>
        <v>140</v>
      </c>
      <c r="N32" s="66">
        <f t="shared" si="5"/>
        <v>119</v>
      </c>
      <c r="O32" s="152">
        <f t="shared" si="6"/>
        <v>4.1128084606345476</v>
      </c>
      <c r="P32" s="152">
        <f t="shared" si="7"/>
        <v>3.7269025994362668</v>
      </c>
      <c r="Q32" s="154">
        <f t="shared" si="8"/>
        <v>3.3823989978077043</v>
      </c>
      <c r="R32" s="92">
        <f t="shared" si="9"/>
        <v>0.34450360162856247</v>
      </c>
      <c r="S32" s="92">
        <f t="shared" si="10"/>
        <v>3.7269025994362668</v>
      </c>
      <c r="T32" s="92">
        <f t="shared" si="11"/>
        <v>3.8777908343125733</v>
      </c>
      <c r="U32" s="108">
        <f t="shared" si="12"/>
        <v>0.23501762632197415</v>
      </c>
      <c r="V32" s="108">
        <f t="shared" si="13"/>
        <v>4.1128084606345476</v>
      </c>
      <c r="W32" s="108"/>
    </row>
    <row r="33" spans="1:23" ht="12.95" customHeight="1" x14ac:dyDescent="0.2">
      <c r="A33" s="15">
        <v>26</v>
      </c>
      <c r="B33" s="97" t="s">
        <v>123</v>
      </c>
      <c r="C33" s="66">
        <v>15607</v>
      </c>
      <c r="D33" s="66">
        <v>15898</v>
      </c>
      <c r="E33" s="66">
        <v>1417</v>
      </c>
      <c r="F33" s="66">
        <v>1584</v>
      </c>
      <c r="G33" s="152">
        <f t="shared" si="0"/>
        <v>9.0792593067213438</v>
      </c>
      <c r="H33" s="152">
        <f t="shared" si="1"/>
        <v>9.9635174235752917</v>
      </c>
      <c r="I33" s="66">
        <v>27</v>
      </c>
      <c r="J33" s="66">
        <v>33</v>
      </c>
      <c r="K33" s="152">
        <f t="shared" si="2"/>
        <v>0.17299929518805665</v>
      </c>
      <c r="L33" s="152">
        <f t="shared" si="3"/>
        <v>0.2075732796578186</v>
      </c>
      <c r="M33" s="66">
        <f t="shared" si="4"/>
        <v>1444</v>
      </c>
      <c r="N33" s="66">
        <f t="shared" si="5"/>
        <v>1617</v>
      </c>
      <c r="O33" s="152">
        <f t="shared" si="6"/>
        <v>9.2522586019094</v>
      </c>
      <c r="P33" s="152">
        <f t="shared" si="7"/>
        <v>10.17109070323311</v>
      </c>
      <c r="Q33" s="154">
        <f t="shared" si="8"/>
        <v>9.9635174235752917</v>
      </c>
      <c r="R33" s="92">
        <f t="shared" si="9"/>
        <v>0.2075732796578186</v>
      </c>
      <c r="S33" s="92">
        <f t="shared" si="10"/>
        <v>10.17109070323311</v>
      </c>
      <c r="T33" s="92">
        <f t="shared" si="11"/>
        <v>9.0792593067213438</v>
      </c>
      <c r="U33" s="108">
        <f t="shared" si="12"/>
        <v>0.17299929518805665</v>
      </c>
      <c r="V33" s="108">
        <f t="shared" si="13"/>
        <v>9.2522586019094</v>
      </c>
      <c r="W33" s="108"/>
    </row>
    <row r="34" spans="1:23" ht="12.95" customHeight="1" x14ac:dyDescent="0.2">
      <c r="A34" s="15">
        <v>27</v>
      </c>
      <c r="B34" s="97" t="s">
        <v>124</v>
      </c>
      <c r="C34" s="66"/>
      <c r="D34" s="66"/>
      <c r="E34" s="66"/>
      <c r="F34" s="66"/>
      <c r="G34" s="152"/>
      <c r="H34" s="152"/>
      <c r="I34" s="66"/>
      <c r="J34" s="66"/>
      <c r="K34" s="152"/>
      <c r="L34" s="152"/>
      <c r="M34" s="66"/>
      <c r="N34" s="66"/>
      <c r="O34" s="152"/>
      <c r="P34" s="152"/>
      <c r="Q34" s="154">
        <f t="shared" si="8"/>
        <v>0</v>
      </c>
      <c r="R34" s="92"/>
      <c r="S34" s="92">
        <f t="shared" si="10"/>
        <v>0</v>
      </c>
      <c r="T34" s="92">
        <f t="shared" si="11"/>
        <v>0</v>
      </c>
      <c r="U34" s="108">
        <f t="shared" si="12"/>
        <v>0</v>
      </c>
      <c r="V34" s="108">
        <f t="shared" si="13"/>
        <v>0</v>
      </c>
      <c r="W34" s="108"/>
    </row>
    <row r="35" spans="1:23" ht="14.45" customHeight="1" x14ac:dyDescent="0.2">
      <c r="A35" s="132"/>
      <c r="B35" s="98" t="s">
        <v>52</v>
      </c>
      <c r="C35" s="45">
        <f>SUM(C8:C34)</f>
        <v>156388</v>
      </c>
      <c r="D35" s="45">
        <f>SUM(D8:D34)</f>
        <v>147635</v>
      </c>
      <c r="E35" s="45">
        <f>SUM(E8:E34)</f>
        <v>9368</v>
      </c>
      <c r="F35" s="45">
        <f>SUM(F8:F34)</f>
        <v>9631</v>
      </c>
      <c r="G35" s="77">
        <f>IF(C35=0,0,E35/C35*100)</f>
        <v>5.9902294293679823</v>
      </c>
      <c r="H35" s="77">
        <f>IF(D35=0,0,F35/D35*100)</f>
        <v>6.5235208453280054</v>
      </c>
      <c r="I35" s="45">
        <f>SUM(I8:I34)</f>
        <v>287</v>
      </c>
      <c r="J35" s="45">
        <f>SUM(J8:J34)</f>
        <v>336</v>
      </c>
      <c r="K35" s="77">
        <f>IF(C35=0,0,I35/C35*100)</f>
        <v>0.18351791697572706</v>
      </c>
      <c r="L35" s="77">
        <f>IF(D35=0,0,J35/D35*100)</f>
        <v>0.22758830900531718</v>
      </c>
      <c r="M35" s="45">
        <f>E35+I35</f>
        <v>9655</v>
      </c>
      <c r="N35" s="45">
        <f>F35+J35</f>
        <v>9967</v>
      </c>
      <c r="O35" s="77">
        <f>IF(C35=0,IF(M35=0,0,100),V35)</f>
        <v>6.1737473463437089</v>
      </c>
      <c r="P35" s="77">
        <f>IF(D35=0,IF(N35=0,0,100),S35)</f>
        <v>6.7511091543333217</v>
      </c>
      <c r="Q35" s="154">
        <f t="shared" si="8"/>
        <v>6.5235208453280045</v>
      </c>
      <c r="R35" s="92">
        <f>IF(D35=0,0,SUM(I35*100/D35))</f>
        <v>0.19439834727537508</v>
      </c>
      <c r="S35" s="92">
        <f t="shared" si="10"/>
        <v>6.7511091543333217</v>
      </c>
      <c r="T35" s="92">
        <f t="shared" si="11"/>
        <v>5.9902294293679823</v>
      </c>
      <c r="U35" s="108">
        <f t="shared" si="12"/>
        <v>0.18351791697572703</v>
      </c>
      <c r="V35" s="108">
        <f t="shared" si="13"/>
        <v>6.1737473463437089</v>
      </c>
      <c r="W35" s="108"/>
    </row>
    <row r="36" spans="1:23" ht="12.95" customHeight="1" x14ac:dyDescent="0.2">
      <c r="A36" s="2"/>
      <c r="B36" s="2"/>
      <c r="C36" s="100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T36" s="108"/>
      <c r="U36" s="108"/>
      <c r="V36" s="108"/>
      <c r="W36" s="108"/>
    </row>
    <row r="37" spans="1:23" ht="12.95" customHeight="1" x14ac:dyDescent="0.2">
      <c r="B37" s="25" t="s">
        <v>409</v>
      </c>
      <c r="T37" s="108"/>
      <c r="U37" s="108"/>
      <c r="V37" s="108"/>
      <c r="W37" s="108"/>
    </row>
  </sheetData>
  <mergeCells count="13">
    <mergeCell ref="D5:D6"/>
    <mergeCell ref="E5:F5"/>
    <mergeCell ref="G5:H5"/>
    <mergeCell ref="I5:J5"/>
    <mergeCell ref="K5:L5"/>
    <mergeCell ref="M5:N5"/>
    <mergeCell ref="O5:P5"/>
    <mergeCell ref="A2:P2"/>
    <mergeCell ref="A4:A6"/>
    <mergeCell ref="B4:B6"/>
    <mergeCell ref="C4:D4"/>
    <mergeCell ref="E4:P4"/>
    <mergeCell ref="C5:C6"/>
  </mergeCells>
  <pageMargins left="0.7" right="0.7" top="0.75" bottom="0.75" header="0.3" footer="0.3"/>
  <pageSetup paperSize="9" orientation="portrait" verticalDpi="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D69"/>
  <sheetViews>
    <sheetView topLeftCell="I7" workbookViewId="0"/>
  </sheetViews>
  <sheetFormatPr defaultRowHeight="12.75" x14ac:dyDescent="0.2"/>
  <cols>
    <col min="1" max="1" width="3.85546875" customWidth="1"/>
    <col min="2" max="2" width="24" customWidth="1"/>
    <col min="14" max="14" width="9" customWidth="1"/>
    <col min="15" max="24" width="8.42578125" customWidth="1"/>
  </cols>
  <sheetData>
    <row r="1" spans="1:212" ht="12.95" customHeight="1" x14ac:dyDescent="0.2">
      <c r="M1" s="271" t="s">
        <v>418</v>
      </c>
      <c r="N1" s="271"/>
      <c r="W1" s="271" t="s">
        <v>418</v>
      </c>
      <c r="X1" s="271"/>
    </row>
    <row r="2" spans="1:212" ht="21.2" customHeight="1" x14ac:dyDescent="0.3">
      <c r="A2" s="295"/>
      <c r="B2" s="295"/>
      <c r="C2" s="270" t="s">
        <v>24</v>
      </c>
      <c r="D2" s="270"/>
      <c r="E2" s="270"/>
      <c r="F2" s="270"/>
      <c r="G2" s="270"/>
      <c r="H2" s="270"/>
      <c r="I2" s="270"/>
      <c r="J2" s="270"/>
      <c r="K2" s="270"/>
      <c r="L2" s="270"/>
      <c r="M2" s="26"/>
    </row>
    <row r="3" spans="1:212" ht="9.75" customHeight="1" x14ac:dyDescent="0.2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</row>
    <row r="4" spans="1:212" ht="21.2" customHeight="1" x14ac:dyDescent="0.2">
      <c r="A4" s="296" t="s">
        <v>28</v>
      </c>
      <c r="B4" s="263" t="s">
        <v>97</v>
      </c>
      <c r="C4" s="343" t="s">
        <v>416</v>
      </c>
      <c r="D4" s="344"/>
      <c r="E4" s="298" t="s">
        <v>417</v>
      </c>
      <c r="F4" s="299"/>
      <c r="G4" s="299"/>
      <c r="H4" s="299"/>
      <c r="I4" s="299"/>
      <c r="J4" s="299"/>
      <c r="K4" s="299"/>
      <c r="L4" s="299"/>
      <c r="M4" s="299"/>
      <c r="N4" s="300"/>
      <c r="O4" s="298" t="s">
        <v>419</v>
      </c>
      <c r="P4" s="299"/>
      <c r="Q4" s="299"/>
      <c r="R4" s="299"/>
      <c r="S4" s="299"/>
      <c r="T4" s="299"/>
      <c r="U4" s="299"/>
      <c r="V4" s="299"/>
      <c r="W4" s="299"/>
      <c r="X4" s="300"/>
      <c r="Y4" s="6"/>
    </row>
    <row r="5" spans="1:212" ht="46.9" customHeight="1" x14ac:dyDescent="0.2">
      <c r="A5" s="296"/>
      <c r="B5" s="263"/>
      <c r="C5" s="345"/>
      <c r="D5" s="346"/>
      <c r="E5" s="263" t="s">
        <v>126</v>
      </c>
      <c r="F5" s="263"/>
      <c r="G5" s="263" t="s">
        <v>127</v>
      </c>
      <c r="H5" s="263"/>
      <c r="I5" s="263" t="s">
        <v>128</v>
      </c>
      <c r="J5" s="263"/>
      <c r="K5" s="263" t="s">
        <v>129</v>
      </c>
      <c r="L5" s="263"/>
      <c r="M5" s="263" t="s">
        <v>130</v>
      </c>
      <c r="N5" s="263"/>
      <c r="O5" s="263" t="s">
        <v>126</v>
      </c>
      <c r="P5" s="263"/>
      <c r="Q5" s="263" t="s">
        <v>127</v>
      </c>
      <c r="R5" s="263"/>
      <c r="S5" s="263" t="s">
        <v>128</v>
      </c>
      <c r="T5" s="263"/>
      <c r="U5" s="263" t="s">
        <v>129</v>
      </c>
      <c r="V5" s="263"/>
      <c r="W5" s="263" t="s">
        <v>130</v>
      </c>
      <c r="X5" s="263"/>
      <c r="Y5" s="6"/>
    </row>
    <row r="6" spans="1:212" ht="21.95" customHeight="1" x14ac:dyDescent="0.2">
      <c r="A6" s="296"/>
      <c r="B6" s="263"/>
      <c r="C6" s="11">
        <v>2018</v>
      </c>
      <c r="D6" s="11">
        <v>2019</v>
      </c>
      <c r="E6" s="11">
        <v>2018</v>
      </c>
      <c r="F6" s="11">
        <v>2019</v>
      </c>
      <c r="G6" s="11">
        <v>2018</v>
      </c>
      <c r="H6" s="11">
        <v>2019</v>
      </c>
      <c r="I6" s="11">
        <v>2018</v>
      </c>
      <c r="J6" s="11">
        <v>2019</v>
      </c>
      <c r="K6" s="11">
        <v>2018</v>
      </c>
      <c r="L6" s="11">
        <v>2019</v>
      </c>
      <c r="M6" s="11">
        <v>2018</v>
      </c>
      <c r="N6" s="11">
        <v>2019</v>
      </c>
      <c r="O6" s="11">
        <v>2018</v>
      </c>
      <c r="P6" s="11">
        <v>2019</v>
      </c>
      <c r="Q6" s="11">
        <v>2018</v>
      </c>
      <c r="R6" s="11">
        <v>2019</v>
      </c>
      <c r="S6" s="11">
        <v>2018</v>
      </c>
      <c r="T6" s="11">
        <v>2019</v>
      </c>
      <c r="U6" s="11">
        <v>2018</v>
      </c>
      <c r="V6" s="11">
        <v>2019</v>
      </c>
      <c r="W6" s="11">
        <v>2018</v>
      </c>
      <c r="X6" s="11">
        <v>2019</v>
      </c>
      <c r="Y6" s="6"/>
    </row>
    <row r="7" spans="1:212" ht="12.95" customHeight="1" x14ac:dyDescent="0.2">
      <c r="A7" s="12" t="s">
        <v>29</v>
      </c>
      <c r="B7" s="12" t="s">
        <v>31</v>
      </c>
      <c r="C7" s="12">
        <v>1</v>
      </c>
      <c r="D7" s="12">
        <v>2</v>
      </c>
      <c r="E7" s="12">
        <v>3</v>
      </c>
      <c r="F7" s="12">
        <v>4</v>
      </c>
      <c r="G7" s="12">
        <v>5</v>
      </c>
      <c r="H7" s="12">
        <v>6</v>
      </c>
      <c r="I7" s="12">
        <v>7</v>
      </c>
      <c r="J7" s="12">
        <v>8</v>
      </c>
      <c r="K7" s="12">
        <v>9</v>
      </c>
      <c r="L7" s="12">
        <v>10</v>
      </c>
      <c r="M7" s="12">
        <v>11</v>
      </c>
      <c r="N7" s="12">
        <v>12</v>
      </c>
      <c r="O7" s="12">
        <v>13</v>
      </c>
      <c r="P7" s="12">
        <v>14</v>
      </c>
      <c r="Q7" s="12">
        <v>15</v>
      </c>
      <c r="R7" s="12">
        <v>16</v>
      </c>
      <c r="S7" s="12">
        <v>17</v>
      </c>
      <c r="T7" s="12">
        <v>18</v>
      </c>
      <c r="U7" s="12">
        <v>19</v>
      </c>
      <c r="V7" s="12">
        <v>20</v>
      </c>
      <c r="W7" s="12">
        <v>21</v>
      </c>
      <c r="X7" s="12">
        <v>22</v>
      </c>
      <c r="Y7" s="6"/>
    </row>
    <row r="8" spans="1:212" ht="25.5" x14ac:dyDescent="0.2">
      <c r="A8" s="34">
        <v>1</v>
      </c>
      <c r="B8" s="18" t="s">
        <v>98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159"/>
      <c r="N8" s="21"/>
      <c r="O8" s="21"/>
      <c r="P8" s="159"/>
      <c r="Q8" s="159"/>
      <c r="R8" s="21"/>
      <c r="S8" s="21"/>
      <c r="T8" s="159"/>
      <c r="U8" s="159"/>
      <c r="V8" s="21"/>
      <c r="W8" s="21"/>
      <c r="X8" s="159"/>
      <c r="Y8" s="44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</row>
    <row r="9" spans="1:212" ht="12.95" customHeight="1" x14ac:dyDescent="0.2">
      <c r="A9" s="35" t="s">
        <v>71</v>
      </c>
      <c r="B9" s="18" t="s">
        <v>99</v>
      </c>
      <c r="C9" s="21">
        <v>176</v>
      </c>
      <c r="D9" s="21">
        <v>176</v>
      </c>
      <c r="E9" s="21">
        <v>44102</v>
      </c>
      <c r="F9" s="21">
        <v>46094</v>
      </c>
      <c r="G9" s="21">
        <v>2570</v>
      </c>
      <c r="H9" s="21">
        <v>2121</v>
      </c>
      <c r="I9" s="21">
        <v>36103</v>
      </c>
      <c r="J9" s="21">
        <v>32659</v>
      </c>
      <c r="K9" s="21">
        <v>29196</v>
      </c>
      <c r="L9" s="21">
        <v>30377</v>
      </c>
      <c r="M9" s="21">
        <f t="shared" ref="M9:M33" si="0">E9+G9+I9+K9</f>
        <v>111971</v>
      </c>
      <c r="N9" s="21">
        <f t="shared" ref="N9:N33" si="1">F9+H9+J9+L9</f>
        <v>111251</v>
      </c>
      <c r="O9" s="159">
        <f t="shared" ref="O9:O33" si="2">E9/C9/11</f>
        <v>22.779958677685951</v>
      </c>
      <c r="P9" s="159">
        <f t="shared" ref="P9:P33" si="3">F9/D9/11</f>
        <v>23.80888429752066</v>
      </c>
      <c r="Q9" s="159">
        <f t="shared" ref="Q9:Q33" si="4">G9/C9/11</f>
        <v>1.3274793388429751</v>
      </c>
      <c r="R9" s="159">
        <f t="shared" ref="R9:R33" si="5">H9/D9/11</f>
        <v>1.0955578512396693</v>
      </c>
      <c r="S9" s="159">
        <f t="shared" ref="S9:S33" si="6">I9/C9/11</f>
        <v>18.648243801652892</v>
      </c>
      <c r="T9" s="159">
        <f t="shared" ref="T9:T33" si="7">J9/D9/11</f>
        <v>16.869318181818183</v>
      </c>
      <c r="U9" s="159">
        <f t="shared" ref="U9:U33" si="8">K9/C9/11</f>
        <v>15.080578512396693</v>
      </c>
      <c r="V9" s="159">
        <f t="shared" ref="V9:V33" si="9">L9/D9/11</f>
        <v>15.69059917355372</v>
      </c>
      <c r="W9" s="159">
        <f t="shared" ref="W9:W33" si="10">O9+Q9+S9+U9</f>
        <v>57.836260330578504</v>
      </c>
      <c r="X9" s="159">
        <f t="shared" ref="X9:X33" si="11">P9+R9+T9+V9</f>
        <v>57.464359504132233</v>
      </c>
      <c r="Y9" s="44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</row>
    <row r="10" spans="1:212" ht="12.95" customHeight="1" x14ac:dyDescent="0.2">
      <c r="A10" s="35" t="s">
        <v>72</v>
      </c>
      <c r="B10" s="18" t="s">
        <v>100</v>
      </c>
      <c r="C10" s="21">
        <v>102</v>
      </c>
      <c r="D10" s="21">
        <v>102</v>
      </c>
      <c r="E10" s="21">
        <v>24726</v>
      </c>
      <c r="F10" s="21">
        <v>25522</v>
      </c>
      <c r="G10" s="21">
        <v>1941</v>
      </c>
      <c r="H10" s="21">
        <v>2434</v>
      </c>
      <c r="I10" s="21">
        <v>18912</v>
      </c>
      <c r="J10" s="21">
        <v>18902</v>
      </c>
      <c r="K10" s="21">
        <v>15390</v>
      </c>
      <c r="L10" s="21">
        <v>17168</v>
      </c>
      <c r="M10" s="21">
        <f t="shared" si="0"/>
        <v>60969</v>
      </c>
      <c r="N10" s="21">
        <f t="shared" si="1"/>
        <v>64026</v>
      </c>
      <c r="O10" s="159">
        <f t="shared" si="2"/>
        <v>22.037433155080212</v>
      </c>
      <c r="P10" s="159">
        <f t="shared" si="3"/>
        <v>22.746880570409981</v>
      </c>
      <c r="Q10" s="159">
        <f t="shared" si="4"/>
        <v>1.7299465240641714</v>
      </c>
      <c r="R10" s="159">
        <f t="shared" si="5"/>
        <v>2.1693404634581106</v>
      </c>
      <c r="S10" s="159">
        <f t="shared" si="6"/>
        <v>16.855614973262032</v>
      </c>
      <c r="T10" s="159">
        <f t="shared" si="7"/>
        <v>16.846702317290553</v>
      </c>
      <c r="U10" s="159">
        <f t="shared" si="8"/>
        <v>13.716577540106952</v>
      </c>
      <c r="V10" s="159">
        <f t="shared" si="9"/>
        <v>15.301247771836007</v>
      </c>
      <c r="W10" s="159">
        <f t="shared" si="10"/>
        <v>54.339572192513373</v>
      </c>
      <c r="X10" s="159">
        <f t="shared" si="11"/>
        <v>57.064171122994651</v>
      </c>
      <c r="Y10" s="44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</row>
    <row r="11" spans="1:212" ht="12.95" customHeight="1" x14ac:dyDescent="0.2">
      <c r="A11" s="35" t="s">
        <v>73</v>
      </c>
      <c r="B11" s="18" t="s">
        <v>101</v>
      </c>
      <c r="C11" s="21">
        <v>374</v>
      </c>
      <c r="D11" s="21">
        <v>374</v>
      </c>
      <c r="E11" s="21">
        <v>114758</v>
      </c>
      <c r="F11" s="21">
        <v>124240</v>
      </c>
      <c r="G11" s="21">
        <v>3937</v>
      </c>
      <c r="H11" s="21">
        <v>5022</v>
      </c>
      <c r="I11" s="21">
        <v>97979</v>
      </c>
      <c r="J11" s="21">
        <v>96903</v>
      </c>
      <c r="K11" s="21">
        <v>73651</v>
      </c>
      <c r="L11" s="21">
        <v>77064</v>
      </c>
      <c r="M11" s="21">
        <f t="shared" si="0"/>
        <v>290325</v>
      </c>
      <c r="N11" s="21">
        <f t="shared" si="1"/>
        <v>303229</v>
      </c>
      <c r="O11" s="159">
        <f t="shared" si="2"/>
        <v>27.894506562955758</v>
      </c>
      <c r="P11" s="159">
        <f t="shared" si="3"/>
        <v>30.199319397180361</v>
      </c>
      <c r="Q11" s="159">
        <f t="shared" si="4"/>
        <v>0.95697617890131259</v>
      </c>
      <c r="R11" s="159">
        <f t="shared" si="5"/>
        <v>1.2207097715119106</v>
      </c>
      <c r="S11" s="159">
        <f t="shared" si="6"/>
        <v>23.815994166261547</v>
      </c>
      <c r="T11" s="159">
        <f t="shared" si="7"/>
        <v>23.554448225571221</v>
      </c>
      <c r="U11" s="159">
        <f t="shared" si="8"/>
        <v>17.902527953330093</v>
      </c>
      <c r="V11" s="159">
        <f t="shared" si="9"/>
        <v>18.732134175984445</v>
      </c>
      <c r="W11" s="159">
        <f t="shared" si="10"/>
        <v>70.570004861448709</v>
      </c>
      <c r="X11" s="159">
        <f t="shared" si="11"/>
        <v>73.706611570247929</v>
      </c>
      <c r="Y11" s="44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</row>
    <row r="12" spans="1:212" ht="12.95" customHeight="1" x14ac:dyDescent="0.2">
      <c r="A12" s="35" t="s">
        <v>74</v>
      </c>
      <c r="B12" s="18" t="s">
        <v>102</v>
      </c>
      <c r="C12" s="21">
        <v>242</v>
      </c>
      <c r="D12" s="21">
        <v>242</v>
      </c>
      <c r="E12" s="21">
        <v>64272</v>
      </c>
      <c r="F12" s="21">
        <v>67911</v>
      </c>
      <c r="G12" s="21">
        <v>2318</v>
      </c>
      <c r="H12" s="21">
        <v>2019</v>
      </c>
      <c r="I12" s="21">
        <v>76333</v>
      </c>
      <c r="J12" s="21">
        <v>82366</v>
      </c>
      <c r="K12" s="21">
        <v>42919</v>
      </c>
      <c r="L12" s="21">
        <v>47805</v>
      </c>
      <c r="M12" s="21">
        <f t="shared" si="0"/>
        <v>185842</v>
      </c>
      <c r="N12" s="21">
        <f t="shared" si="1"/>
        <v>200101</v>
      </c>
      <c r="O12" s="159">
        <f t="shared" si="2"/>
        <v>24.144252441773105</v>
      </c>
      <c r="P12" s="159">
        <f t="shared" si="3"/>
        <v>25.511269722013523</v>
      </c>
      <c r="Q12" s="159">
        <f t="shared" si="4"/>
        <v>0.8707738542449287</v>
      </c>
      <c r="R12" s="159">
        <f t="shared" si="5"/>
        <v>0.75845229151014271</v>
      </c>
      <c r="S12" s="159">
        <f t="shared" si="6"/>
        <v>28.675056348610067</v>
      </c>
      <c r="T12" s="159">
        <f t="shared" si="7"/>
        <v>30.941397445529677</v>
      </c>
      <c r="U12" s="159">
        <f t="shared" si="8"/>
        <v>16.122839969947407</v>
      </c>
      <c r="V12" s="159">
        <f t="shared" si="9"/>
        <v>17.958302028549962</v>
      </c>
      <c r="W12" s="159">
        <f t="shared" si="10"/>
        <v>69.812922614575513</v>
      </c>
      <c r="X12" s="159">
        <f t="shared" si="11"/>
        <v>75.169421487603302</v>
      </c>
      <c r="Y12" s="44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</row>
    <row r="13" spans="1:212" ht="12.95" customHeight="1" x14ac:dyDescent="0.2">
      <c r="A13" s="35" t="s">
        <v>75</v>
      </c>
      <c r="B13" s="18" t="s">
        <v>103</v>
      </c>
      <c r="C13" s="21">
        <v>157</v>
      </c>
      <c r="D13" s="21">
        <v>157</v>
      </c>
      <c r="E13" s="21">
        <v>38513</v>
      </c>
      <c r="F13" s="21">
        <v>40225</v>
      </c>
      <c r="G13" s="21">
        <v>3275</v>
      </c>
      <c r="H13" s="21">
        <v>3051</v>
      </c>
      <c r="I13" s="21">
        <v>31342</v>
      </c>
      <c r="J13" s="21">
        <v>30305</v>
      </c>
      <c r="K13" s="21">
        <v>25426</v>
      </c>
      <c r="L13" s="21">
        <v>26962</v>
      </c>
      <c r="M13" s="21">
        <f t="shared" si="0"/>
        <v>98556</v>
      </c>
      <c r="N13" s="21">
        <f t="shared" si="1"/>
        <v>100543</v>
      </c>
      <c r="O13" s="159">
        <f t="shared" si="2"/>
        <v>22.300521134916039</v>
      </c>
      <c r="P13" s="159">
        <f t="shared" si="3"/>
        <v>23.29183555298205</v>
      </c>
      <c r="Q13" s="159">
        <f t="shared" si="4"/>
        <v>1.8963520555877245</v>
      </c>
      <c r="R13" s="159">
        <f t="shared" si="5"/>
        <v>1.76664736537348</v>
      </c>
      <c r="S13" s="159">
        <f t="shared" si="6"/>
        <v>18.14823393167342</v>
      </c>
      <c r="T13" s="159">
        <f t="shared" si="7"/>
        <v>17.547770700636942</v>
      </c>
      <c r="U13" s="159">
        <f t="shared" si="8"/>
        <v>14.722640416907932</v>
      </c>
      <c r="V13" s="159">
        <f t="shared" si="9"/>
        <v>15.612044006948464</v>
      </c>
      <c r="W13" s="159">
        <f t="shared" si="10"/>
        <v>57.067747539085119</v>
      </c>
      <c r="X13" s="159">
        <f t="shared" si="11"/>
        <v>58.218297625940934</v>
      </c>
      <c r="Y13" s="44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</row>
    <row r="14" spans="1:212" ht="12.95" customHeight="1" x14ac:dyDescent="0.2">
      <c r="A14" s="35" t="s">
        <v>76</v>
      </c>
      <c r="B14" s="18" t="s">
        <v>104</v>
      </c>
      <c r="C14" s="21">
        <v>99</v>
      </c>
      <c r="D14" s="21">
        <v>99</v>
      </c>
      <c r="E14" s="21">
        <v>26453</v>
      </c>
      <c r="F14" s="21">
        <v>27603</v>
      </c>
      <c r="G14" s="21">
        <v>1378</v>
      </c>
      <c r="H14" s="21">
        <v>1378</v>
      </c>
      <c r="I14" s="21">
        <v>21761</v>
      </c>
      <c r="J14" s="21">
        <v>21477</v>
      </c>
      <c r="K14" s="21">
        <v>17436</v>
      </c>
      <c r="L14" s="21">
        <v>18002</v>
      </c>
      <c r="M14" s="21">
        <f t="shared" si="0"/>
        <v>67028</v>
      </c>
      <c r="N14" s="21">
        <f t="shared" si="1"/>
        <v>68460</v>
      </c>
      <c r="O14" s="159">
        <f t="shared" si="2"/>
        <v>24.291092745638199</v>
      </c>
      <c r="P14" s="159">
        <f t="shared" si="3"/>
        <v>25.347107438016529</v>
      </c>
      <c r="Q14" s="159">
        <f t="shared" si="4"/>
        <v>1.2653810835629018</v>
      </c>
      <c r="R14" s="159">
        <f t="shared" si="5"/>
        <v>1.2653810835629018</v>
      </c>
      <c r="S14" s="159">
        <f t="shared" si="6"/>
        <v>19.98255280073462</v>
      </c>
      <c r="T14" s="159">
        <f t="shared" si="7"/>
        <v>19.721763085399449</v>
      </c>
      <c r="U14" s="159">
        <f t="shared" si="8"/>
        <v>16.011019283746556</v>
      </c>
      <c r="V14" s="159">
        <f t="shared" si="9"/>
        <v>16.530762167125804</v>
      </c>
      <c r="W14" s="159">
        <f t="shared" si="10"/>
        <v>61.550045913682276</v>
      </c>
      <c r="X14" s="159">
        <f t="shared" si="11"/>
        <v>62.865013774104682</v>
      </c>
      <c r="Y14" s="44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</row>
    <row r="15" spans="1:212" ht="12.95" customHeight="1" x14ac:dyDescent="0.2">
      <c r="A15" s="35" t="s">
        <v>77</v>
      </c>
      <c r="B15" s="18" t="s">
        <v>105</v>
      </c>
      <c r="C15" s="21">
        <v>242</v>
      </c>
      <c r="D15" s="21">
        <v>242</v>
      </c>
      <c r="E15" s="21">
        <v>65054</v>
      </c>
      <c r="F15" s="21">
        <v>65687</v>
      </c>
      <c r="G15" s="21">
        <v>2119</v>
      </c>
      <c r="H15" s="21">
        <v>2122</v>
      </c>
      <c r="I15" s="21">
        <v>57072</v>
      </c>
      <c r="J15" s="21">
        <v>52834</v>
      </c>
      <c r="K15" s="21">
        <v>26786</v>
      </c>
      <c r="L15" s="21">
        <v>27928</v>
      </c>
      <c r="M15" s="21">
        <f t="shared" si="0"/>
        <v>151031</v>
      </c>
      <c r="N15" s="21">
        <f t="shared" si="1"/>
        <v>148571</v>
      </c>
      <c r="O15" s="159">
        <f t="shared" si="2"/>
        <v>24.438016528925619</v>
      </c>
      <c r="P15" s="159">
        <f t="shared" si="3"/>
        <v>24.675807663410968</v>
      </c>
      <c r="Q15" s="159">
        <f t="shared" si="4"/>
        <v>0.79601803155522155</v>
      </c>
      <c r="R15" s="159">
        <f t="shared" si="5"/>
        <v>0.79714500375657404</v>
      </c>
      <c r="S15" s="159">
        <f t="shared" si="6"/>
        <v>21.439519158527421</v>
      </c>
      <c r="T15" s="159">
        <f t="shared" si="7"/>
        <v>19.84748309541698</v>
      </c>
      <c r="U15" s="159">
        <f t="shared" si="8"/>
        <v>10.062359128474831</v>
      </c>
      <c r="V15" s="159">
        <f t="shared" si="9"/>
        <v>10.491359879789632</v>
      </c>
      <c r="W15" s="159">
        <f t="shared" si="10"/>
        <v>56.735912847483092</v>
      </c>
      <c r="X15" s="159">
        <f t="shared" si="11"/>
        <v>55.811795642374157</v>
      </c>
      <c r="Y15" s="44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</row>
    <row r="16" spans="1:212" ht="12.95" customHeight="1" x14ac:dyDescent="0.2">
      <c r="A16" s="35" t="s">
        <v>78</v>
      </c>
      <c r="B16" s="18" t="s">
        <v>106</v>
      </c>
      <c r="C16" s="21">
        <v>104</v>
      </c>
      <c r="D16" s="21">
        <v>104</v>
      </c>
      <c r="E16" s="21">
        <v>26057</v>
      </c>
      <c r="F16" s="21">
        <v>27599</v>
      </c>
      <c r="G16" s="21">
        <v>1014</v>
      </c>
      <c r="H16" s="21">
        <v>1094</v>
      </c>
      <c r="I16" s="21">
        <v>22291</v>
      </c>
      <c r="J16" s="21">
        <v>20693</v>
      </c>
      <c r="K16" s="21">
        <v>18032</v>
      </c>
      <c r="L16" s="21">
        <v>18402</v>
      </c>
      <c r="M16" s="21">
        <f t="shared" si="0"/>
        <v>67394</v>
      </c>
      <c r="N16" s="21">
        <f t="shared" si="1"/>
        <v>67788</v>
      </c>
      <c r="O16" s="159">
        <f t="shared" si="2"/>
        <v>22.777097902097903</v>
      </c>
      <c r="P16" s="159">
        <f t="shared" si="3"/>
        <v>24.125</v>
      </c>
      <c r="Q16" s="159">
        <f t="shared" si="4"/>
        <v>0.88636363636363635</v>
      </c>
      <c r="R16" s="159">
        <f t="shared" si="5"/>
        <v>0.95629370629370636</v>
      </c>
      <c r="S16" s="159">
        <f t="shared" si="6"/>
        <v>19.48513986013986</v>
      </c>
      <c r="T16" s="159">
        <f t="shared" si="7"/>
        <v>18.088286713286713</v>
      </c>
      <c r="U16" s="159">
        <f t="shared" si="8"/>
        <v>15.762237762237762</v>
      </c>
      <c r="V16" s="159">
        <f t="shared" si="9"/>
        <v>16.085664335664333</v>
      </c>
      <c r="W16" s="159">
        <f t="shared" si="10"/>
        <v>58.91083916083916</v>
      </c>
      <c r="X16" s="159">
        <f t="shared" si="11"/>
        <v>59.255244755244753</v>
      </c>
      <c r="Y16" s="44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</row>
    <row r="17" spans="1:212" ht="12.95" customHeight="1" x14ac:dyDescent="0.2">
      <c r="A17" s="35" t="s">
        <v>79</v>
      </c>
      <c r="B17" s="18" t="s">
        <v>107</v>
      </c>
      <c r="C17" s="21">
        <v>208</v>
      </c>
      <c r="D17" s="21">
        <v>208</v>
      </c>
      <c r="E17" s="21">
        <v>47837</v>
      </c>
      <c r="F17" s="21">
        <v>48192</v>
      </c>
      <c r="G17" s="21">
        <v>3063</v>
      </c>
      <c r="H17" s="21">
        <v>3811</v>
      </c>
      <c r="I17" s="21">
        <v>50322</v>
      </c>
      <c r="J17" s="21">
        <v>49793</v>
      </c>
      <c r="K17" s="21">
        <v>38152</v>
      </c>
      <c r="L17" s="21">
        <v>41995</v>
      </c>
      <c r="M17" s="21">
        <f t="shared" si="0"/>
        <v>139374</v>
      </c>
      <c r="N17" s="21">
        <f t="shared" si="1"/>
        <v>143791</v>
      </c>
      <c r="O17" s="159">
        <f t="shared" si="2"/>
        <v>20.90777972027972</v>
      </c>
      <c r="P17" s="159">
        <f t="shared" si="3"/>
        <v>21.062937062937063</v>
      </c>
      <c r="Q17" s="159">
        <f t="shared" si="4"/>
        <v>1.3387237762237763</v>
      </c>
      <c r="R17" s="159">
        <f t="shared" si="5"/>
        <v>1.6656468531468531</v>
      </c>
      <c r="S17" s="159">
        <f t="shared" si="6"/>
        <v>21.99388111888112</v>
      </c>
      <c r="T17" s="159">
        <f t="shared" si="7"/>
        <v>21.762674825174823</v>
      </c>
      <c r="U17" s="159">
        <f t="shared" si="8"/>
        <v>16.674825174825177</v>
      </c>
      <c r="V17" s="159">
        <f t="shared" si="9"/>
        <v>18.35445804195804</v>
      </c>
      <c r="W17" s="159">
        <f t="shared" si="10"/>
        <v>60.915209790209786</v>
      </c>
      <c r="X17" s="159">
        <f t="shared" si="11"/>
        <v>62.84571678321678</v>
      </c>
      <c r="Y17" s="44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</row>
    <row r="18" spans="1:212" ht="12.95" customHeight="1" x14ac:dyDescent="0.2">
      <c r="A18" s="35" t="s">
        <v>80</v>
      </c>
      <c r="B18" s="18" t="s">
        <v>108</v>
      </c>
      <c r="C18" s="21">
        <v>135</v>
      </c>
      <c r="D18" s="21">
        <v>135</v>
      </c>
      <c r="E18" s="21">
        <v>25591</v>
      </c>
      <c r="F18" s="21">
        <v>26480</v>
      </c>
      <c r="G18" s="21">
        <v>1794</v>
      </c>
      <c r="H18" s="21">
        <v>1644</v>
      </c>
      <c r="I18" s="21">
        <v>24797</v>
      </c>
      <c r="J18" s="21">
        <v>22407</v>
      </c>
      <c r="K18" s="21">
        <v>14125</v>
      </c>
      <c r="L18" s="21">
        <v>14813</v>
      </c>
      <c r="M18" s="21">
        <f t="shared" si="0"/>
        <v>66307</v>
      </c>
      <c r="N18" s="21">
        <f t="shared" si="1"/>
        <v>65344</v>
      </c>
      <c r="O18" s="159">
        <f t="shared" si="2"/>
        <v>17.232996632996631</v>
      </c>
      <c r="P18" s="159">
        <f t="shared" si="3"/>
        <v>17.83164983164983</v>
      </c>
      <c r="Q18" s="159">
        <f t="shared" si="4"/>
        <v>1.2080808080808081</v>
      </c>
      <c r="R18" s="159">
        <f t="shared" si="5"/>
        <v>1.1070707070707071</v>
      </c>
      <c r="S18" s="159">
        <f t="shared" si="6"/>
        <v>16.698316498316498</v>
      </c>
      <c r="T18" s="159">
        <f t="shared" si="7"/>
        <v>15.08888888888889</v>
      </c>
      <c r="U18" s="159">
        <f t="shared" si="8"/>
        <v>9.5117845117845121</v>
      </c>
      <c r="V18" s="159">
        <f t="shared" si="9"/>
        <v>9.9750841750841754</v>
      </c>
      <c r="W18" s="159">
        <f t="shared" si="10"/>
        <v>44.651178451178453</v>
      </c>
      <c r="X18" s="159">
        <f t="shared" si="11"/>
        <v>44.002693602693604</v>
      </c>
      <c r="Y18" s="44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</row>
    <row r="19" spans="1:212" ht="12.95" customHeight="1" x14ac:dyDescent="0.2">
      <c r="A19" s="35" t="s">
        <v>81</v>
      </c>
      <c r="B19" s="18" t="s">
        <v>109</v>
      </c>
      <c r="C19" s="21">
        <v>119</v>
      </c>
      <c r="D19" s="21">
        <v>119</v>
      </c>
      <c r="E19" s="21">
        <v>27613</v>
      </c>
      <c r="F19" s="21">
        <v>28061</v>
      </c>
      <c r="G19" s="21">
        <v>1120</v>
      </c>
      <c r="H19" s="21">
        <v>1360</v>
      </c>
      <c r="I19" s="21">
        <v>31571</v>
      </c>
      <c r="J19" s="21">
        <v>30216</v>
      </c>
      <c r="K19" s="21">
        <v>43568</v>
      </c>
      <c r="L19" s="21">
        <v>34744</v>
      </c>
      <c r="M19" s="21">
        <f t="shared" si="0"/>
        <v>103872</v>
      </c>
      <c r="N19" s="21">
        <f t="shared" si="1"/>
        <v>94381</v>
      </c>
      <c r="O19" s="159">
        <f t="shared" si="2"/>
        <v>21.094728800611154</v>
      </c>
      <c r="P19" s="159">
        <f t="shared" si="3"/>
        <v>21.436974789915965</v>
      </c>
      <c r="Q19" s="159">
        <f t="shared" si="4"/>
        <v>0.85561497326203206</v>
      </c>
      <c r="R19" s="159">
        <f t="shared" si="5"/>
        <v>1.0389610389610391</v>
      </c>
      <c r="S19" s="159">
        <f t="shared" si="6"/>
        <v>24.118411000763942</v>
      </c>
      <c r="T19" s="159">
        <f t="shared" si="7"/>
        <v>23.083269671504965</v>
      </c>
      <c r="U19" s="159">
        <f t="shared" si="8"/>
        <v>33.283422459893046</v>
      </c>
      <c r="V19" s="159">
        <f t="shared" si="9"/>
        <v>26.542398777692895</v>
      </c>
      <c r="W19" s="159">
        <f t="shared" si="10"/>
        <v>79.352177234530174</v>
      </c>
      <c r="X19" s="159">
        <f t="shared" si="11"/>
        <v>72.101604278074859</v>
      </c>
      <c r="Y19" s="44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</row>
    <row r="20" spans="1:212" ht="12.95" customHeight="1" x14ac:dyDescent="0.2">
      <c r="A20" s="35" t="s">
        <v>82</v>
      </c>
      <c r="B20" s="18" t="s">
        <v>110</v>
      </c>
      <c r="C20" s="21">
        <v>195</v>
      </c>
      <c r="D20" s="21">
        <v>195</v>
      </c>
      <c r="E20" s="21">
        <v>56089</v>
      </c>
      <c r="F20" s="21">
        <v>59508</v>
      </c>
      <c r="G20" s="21">
        <v>3165</v>
      </c>
      <c r="H20" s="21">
        <v>3488</v>
      </c>
      <c r="I20" s="21">
        <v>50589</v>
      </c>
      <c r="J20" s="21">
        <v>48750</v>
      </c>
      <c r="K20" s="21">
        <v>39934</v>
      </c>
      <c r="L20" s="21">
        <v>41311</v>
      </c>
      <c r="M20" s="21">
        <f t="shared" si="0"/>
        <v>149777</v>
      </c>
      <c r="N20" s="21">
        <f t="shared" si="1"/>
        <v>153057</v>
      </c>
      <c r="O20" s="159">
        <f t="shared" si="2"/>
        <v>26.148717948717948</v>
      </c>
      <c r="P20" s="159">
        <f t="shared" si="3"/>
        <v>27.742657342657342</v>
      </c>
      <c r="Q20" s="159">
        <f t="shared" si="4"/>
        <v>1.4755244755244754</v>
      </c>
      <c r="R20" s="159">
        <f t="shared" si="5"/>
        <v>1.6261072261072262</v>
      </c>
      <c r="S20" s="159">
        <f t="shared" si="6"/>
        <v>23.584615384615383</v>
      </c>
      <c r="T20" s="159">
        <f t="shared" si="7"/>
        <v>22.727272727272727</v>
      </c>
      <c r="U20" s="159">
        <f t="shared" si="8"/>
        <v>18.617249417249415</v>
      </c>
      <c r="V20" s="159">
        <f t="shared" si="9"/>
        <v>19.25920745920746</v>
      </c>
      <c r="W20" s="159">
        <f t="shared" si="10"/>
        <v>69.826107226107226</v>
      </c>
      <c r="X20" s="159">
        <f t="shared" si="11"/>
        <v>71.355244755244755</v>
      </c>
      <c r="Y20" s="44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</row>
    <row r="21" spans="1:212" ht="12.95" customHeight="1" x14ac:dyDescent="0.2">
      <c r="A21" s="35" t="s">
        <v>83</v>
      </c>
      <c r="B21" s="18" t="s">
        <v>111</v>
      </c>
      <c r="C21" s="21">
        <v>151</v>
      </c>
      <c r="D21" s="21">
        <v>151</v>
      </c>
      <c r="E21" s="21">
        <v>36667</v>
      </c>
      <c r="F21" s="21">
        <v>42094</v>
      </c>
      <c r="G21" s="21">
        <v>1172</v>
      </c>
      <c r="H21" s="21">
        <v>1500</v>
      </c>
      <c r="I21" s="21">
        <v>33119</v>
      </c>
      <c r="J21" s="21">
        <v>28836</v>
      </c>
      <c r="K21" s="21">
        <v>21312</v>
      </c>
      <c r="L21" s="21">
        <v>22687</v>
      </c>
      <c r="M21" s="21">
        <f t="shared" si="0"/>
        <v>92270</v>
      </c>
      <c r="N21" s="21">
        <f t="shared" si="1"/>
        <v>95117</v>
      </c>
      <c r="O21" s="159">
        <f t="shared" si="2"/>
        <v>22.075255869957857</v>
      </c>
      <c r="P21" s="159">
        <f t="shared" si="3"/>
        <v>25.342564720048163</v>
      </c>
      <c r="Q21" s="159">
        <f t="shared" si="4"/>
        <v>0.70559903672486446</v>
      </c>
      <c r="R21" s="159">
        <f t="shared" si="5"/>
        <v>0.90307043949428056</v>
      </c>
      <c r="S21" s="159">
        <f t="shared" si="6"/>
        <v>19.939193257074052</v>
      </c>
      <c r="T21" s="159">
        <f t="shared" si="7"/>
        <v>17.360626128838049</v>
      </c>
      <c r="U21" s="159">
        <f t="shared" si="8"/>
        <v>12.830824804334737</v>
      </c>
      <c r="V21" s="159">
        <f t="shared" si="9"/>
        <v>13.658639373871161</v>
      </c>
      <c r="W21" s="159">
        <f t="shared" si="10"/>
        <v>55.550872968091511</v>
      </c>
      <c r="X21" s="159">
        <f t="shared" si="11"/>
        <v>57.264900662251655</v>
      </c>
      <c r="Y21" s="44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</row>
    <row r="22" spans="1:212" ht="12.95" customHeight="1" x14ac:dyDescent="0.2">
      <c r="A22" s="35" t="s">
        <v>84</v>
      </c>
      <c r="B22" s="18" t="s">
        <v>112</v>
      </c>
      <c r="C22" s="21">
        <v>279</v>
      </c>
      <c r="D22" s="21">
        <v>279</v>
      </c>
      <c r="E22" s="21">
        <v>81138</v>
      </c>
      <c r="F22" s="21">
        <v>85633</v>
      </c>
      <c r="G22" s="21">
        <v>2541</v>
      </c>
      <c r="H22" s="21">
        <v>2850</v>
      </c>
      <c r="I22" s="21">
        <v>62633</v>
      </c>
      <c r="J22" s="21">
        <v>61039</v>
      </c>
      <c r="K22" s="21">
        <v>57354</v>
      </c>
      <c r="L22" s="21">
        <v>63398</v>
      </c>
      <c r="M22" s="21">
        <f t="shared" si="0"/>
        <v>203666</v>
      </c>
      <c r="N22" s="21">
        <f t="shared" si="1"/>
        <v>212920</v>
      </c>
      <c r="O22" s="159">
        <f t="shared" si="2"/>
        <v>26.437927663734115</v>
      </c>
      <c r="P22" s="159">
        <f t="shared" si="3"/>
        <v>27.902574128380582</v>
      </c>
      <c r="Q22" s="159">
        <f t="shared" si="4"/>
        <v>0.82795698924731187</v>
      </c>
      <c r="R22" s="159">
        <f t="shared" si="5"/>
        <v>0.92864125122189634</v>
      </c>
      <c r="S22" s="159">
        <f t="shared" si="6"/>
        <v>20.408276311502117</v>
      </c>
      <c r="T22" s="159">
        <f t="shared" si="7"/>
        <v>19.888888888888889</v>
      </c>
      <c r="U22" s="159">
        <f t="shared" si="8"/>
        <v>18.688172043010752</v>
      </c>
      <c r="V22" s="159">
        <f t="shared" si="9"/>
        <v>20.657543173672206</v>
      </c>
      <c r="W22" s="159">
        <f t="shared" si="10"/>
        <v>66.3623330074943</v>
      </c>
      <c r="X22" s="159">
        <f t="shared" si="11"/>
        <v>69.377647442163578</v>
      </c>
      <c r="Y22" s="44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</row>
    <row r="23" spans="1:212" ht="12.95" customHeight="1" x14ac:dyDescent="0.2">
      <c r="A23" s="35" t="s">
        <v>85</v>
      </c>
      <c r="B23" s="18" t="s">
        <v>113</v>
      </c>
      <c r="C23" s="21">
        <v>177</v>
      </c>
      <c r="D23" s="21">
        <v>177</v>
      </c>
      <c r="E23" s="21">
        <v>47119</v>
      </c>
      <c r="F23" s="21">
        <v>55546</v>
      </c>
      <c r="G23" s="21">
        <v>2306</v>
      </c>
      <c r="H23" s="21">
        <v>1856</v>
      </c>
      <c r="I23" s="21">
        <v>42096</v>
      </c>
      <c r="J23" s="21">
        <v>40834</v>
      </c>
      <c r="K23" s="21">
        <v>23328</v>
      </c>
      <c r="L23" s="21">
        <v>21797</v>
      </c>
      <c r="M23" s="21">
        <f t="shared" si="0"/>
        <v>114849</v>
      </c>
      <c r="N23" s="21">
        <f t="shared" si="1"/>
        <v>120033</v>
      </c>
      <c r="O23" s="159">
        <f t="shared" si="2"/>
        <v>24.200821777092962</v>
      </c>
      <c r="P23" s="159">
        <f t="shared" si="3"/>
        <v>28.529019003595273</v>
      </c>
      <c r="Q23" s="159">
        <f t="shared" si="4"/>
        <v>1.1843862352336929</v>
      </c>
      <c r="R23" s="159">
        <f t="shared" si="5"/>
        <v>0.95326142783769896</v>
      </c>
      <c r="S23" s="159">
        <f t="shared" si="6"/>
        <v>21.620955315870571</v>
      </c>
      <c r="T23" s="159">
        <f t="shared" si="7"/>
        <v>20.972778633795585</v>
      </c>
      <c r="U23" s="159">
        <f t="shared" si="8"/>
        <v>11.98151001540832</v>
      </c>
      <c r="V23" s="159">
        <f t="shared" si="9"/>
        <v>11.195172059578839</v>
      </c>
      <c r="W23" s="159">
        <f t="shared" si="10"/>
        <v>58.987673343605543</v>
      </c>
      <c r="X23" s="159">
        <f t="shared" si="11"/>
        <v>61.650231124807391</v>
      </c>
      <c r="Y23" s="44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</row>
    <row r="24" spans="1:212" ht="12.95" customHeight="1" x14ac:dyDescent="0.2">
      <c r="A24" s="35" t="s">
        <v>86</v>
      </c>
      <c r="B24" s="18" t="s">
        <v>114</v>
      </c>
      <c r="C24" s="21">
        <v>106</v>
      </c>
      <c r="D24" s="21">
        <v>106</v>
      </c>
      <c r="E24" s="21">
        <v>25786</v>
      </c>
      <c r="F24" s="21">
        <v>26443</v>
      </c>
      <c r="G24" s="21">
        <v>1881</v>
      </c>
      <c r="H24" s="21">
        <v>1836</v>
      </c>
      <c r="I24" s="21">
        <v>22125</v>
      </c>
      <c r="J24" s="21">
        <v>19695</v>
      </c>
      <c r="K24" s="21">
        <v>20224</v>
      </c>
      <c r="L24" s="21">
        <v>21483</v>
      </c>
      <c r="M24" s="21">
        <f t="shared" si="0"/>
        <v>70016</v>
      </c>
      <c r="N24" s="21">
        <f t="shared" si="1"/>
        <v>69457</v>
      </c>
      <c r="O24" s="159">
        <f t="shared" si="2"/>
        <v>22.114922813036021</v>
      </c>
      <c r="P24" s="159">
        <f t="shared" si="3"/>
        <v>22.678387650085764</v>
      </c>
      <c r="Q24" s="159">
        <f t="shared" si="4"/>
        <v>1.6132075471698111</v>
      </c>
      <c r="R24" s="159">
        <f t="shared" si="5"/>
        <v>1.5746140651801028</v>
      </c>
      <c r="S24" s="159">
        <f t="shared" si="6"/>
        <v>18.975128644939964</v>
      </c>
      <c r="T24" s="159">
        <f t="shared" si="7"/>
        <v>16.89108061749571</v>
      </c>
      <c r="U24" s="159">
        <f t="shared" si="8"/>
        <v>17.344768439108062</v>
      </c>
      <c r="V24" s="159">
        <f t="shared" si="9"/>
        <v>18.424528301886792</v>
      </c>
      <c r="W24" s="159">
        <f t="shared" si="10"/>
        <v>60.048027444253862</v>
      </c>
      <c r="X24" s="159">
        <f t="shared" si="11"/>
        <v>59.568610634648365</v>
      </c>
      <c r="Y24" s="44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</row>
    <row r="25" spans="1:212" ht="12.95" customHeight="1" x14ac:dyDescent="0.2">
      <c r="A25" s="35" t="s">
        <v>87</v>
      </c>
      <c r="B25" s="18" t="s">
        <v>115</v>
      </c>
      <c r="C25" s="21">
        <v>125</v>
      </c>
      <c r="D25" s="21">
        <v>125</v>
      </c>
      <c r="E25" s="21">
        <v>40162</v>
      </c>
      <c r="F25" s="21">
        <v>43614</v>
      </c>
      <c r="G25" s="21">
        <v>1624</v>
      </c>
      <c r="H25" s="21">
        <v>1590</v>
      </c>
      <c r="I25" s="21">
        <v>32830</v>
      </c>
      <c r="J25" s="21">
        <v>29803</v>
      </c>
      <c r="K25" s="21">
        <v>17399</v>
      </c>
      <c r="L25" s="21">
        <v>17641</v>
      </c>
      <c r="M25" s="21">
        <f t="shared" si="0"/>
        <v>92015</v>
      </c>
      <c r="N25" s="21">
        <f t="shared" si="1"/>
        <v>92648</v>
      </c>
      <c r="O25" s="159">
        <f t="shared" si="2"/>
        <v>29.208727272727273</v>
      </c>
      <c r="P25" s="159">
        <f t="shared" si="3"/>
        <v>31.719272727272724</v>
      </c>
      <c r="Q25" s="159">
        <f t="shared" si="4"/>
        <v>1.1810909090909092</v>
      </c>
      <c r="R25" s="159">
        <f t="shared" si="5"/>
        <v>1.1563636363636365</v>
      </c>
      <c r="S25" s="159">
        <f t="shared" si="6"/>
        <v>23.876363636363635</v>
      </c>
      <c r="T25" s="159">
        <f t="shared" si="7"/>
        <v>21.674909090909093</v>
      </c>
      <c r="U25" s="159">
        <f t="shared" si="8"/>
        <v>12.653818181818183</v>
      </c>
      <c r="V25" s="159">
        <f t="shared" si="9"/>
        <v>12.829818181818181</v>
      </c>
      <c r="W25" s="159">
        <f t="shared" si="10"/>
        <v>66.92</v>
      </c>
      <c r="X25" s="159">
        <f t="shared" si="11"/>
        <v>67.38036363636364</v>
      </c>
      <c r="Y25" s="44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</row>
    <row r="26" spans="1:212" ht="12.95" customHeight="1" x14ac:dyDescent="0.2">
      <c r="A26" s="35" t="s">
        <v>88</v>
      </c>
      <c r="B26" s="18" t="s">
        <v>116</v>
      </c>
      <c r="C26" s="21">
        <v>91</v>
      </c>
      <c r="D26" s="21">
        <v>91</v>
      </c>
      <c r="E26" s="21">
        <v>26509</v>
      </c>
      <c r="F26" s="21">
        <v>29094</v>
      </c>
      <c r="G26" s="21">
        <v>1149</v>
      </c>
      <c r="H26" s="21">
        <v>1279</v>
      </c>
      <c r="I26" s="21">
        <v>19196</v>
      </c>
      <c r="J26" s="21">
        <v>17893</v>
      </c>
      <c r="K26" s="21">
        <v>17118</v>
      </c>
      <c r="L26" s="21">
        <v>18322</v>
      </c>
      <c r="M26" s="21">
        <f t="shared" si="0"/>
        <v>63972</v>
      </c>
      <c r="N26" s="21">
        <f t="shared" si="1"/>
        <v>66588</v>
      </c>
      <c r="O26" s="159">
        <f t="shared" si="2"/>
        <v>26.482517482517483</v>
      </c>
      <c r="P26" s="159">
        <f t="shared" si="3"/>
        <v>29.064935064935067</v>
      </c>
      <c r="Q26" s="159">
        <f t="shared" si="4"/>
        <v>1.1478521478521477</v>
      </c>
      <c r="R26" s="159">
        <f t="shared" si="5"/>
        <v>1.2777222777222776</v>
      </c>
      <c r="S26" s="159">
        <f t="shared" si="6"/>
        <v>19.176823176823177</v>
      </c>
      <c r="T26" s="159">
        <f t="shared" si="7"/>
        <v>17.875124875124875</v>
      </c>
      <c r="U26" s="159">
        <f t="shared" si="8"/>
        <v>17.100899100899099</v>
      </c>
      <c r="V26" s="159">
        <f t="shared" si="9"/>
        <v>18.303696303696302</v>
      </c>
      <c r="W26" s="159">
        <f t="shared" si="10"/>
        <v>63.908091908091905</v>
      </c>
      <c r="X26" s="159">
        <f t="shared" si="11"/>
        <v>66.521478521478514</v>
      </c>
      <c r="Y26" s="44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</row>
    <row r="27" spans="1:212" ht="12.95" customHeight="1" x14ac:dyDescent="0.2">
      <c r="A27" s="35" t="s">
        <v>89</v>
      </c>
      <c r="B27" s="18" t="s">
        <v>117</v>
      </c>
      <c r="C27" s="21">
        <v>313</v>
      </c>
      <c r="D27" s="21">
        <v>313</v>
      </c>
      <c r="E27" s="21">
        <v>92521</v>
      </c>
      <c r="F27" s="21">
        <v>97758</v>
      </c>
      <c r="G27" s="21">
        <v>3440</v>
      </c>
      <c r="H27" s="21">
        <v>3843</v>
      </c>
      <c r="I27" s="21">
        <v>78961</v>
      </c>
      <c r="J27" s="21">
        <v>85038</v>
      </c>
      <c r="K27" s="21">
        <v>46488</v>
      </c>
      <c r="L27" s="21">
        <v>46161</v>
      </c>
      <c r="M27" s="21">
        <f t="shared" si="0"/>
        <v>221410</v>
      </c>
      <c r="N27" s="21">
        <f t="shared" si="1"/>
        <v>232800</v>
      </c>
      <c r="O27" s="159">
        <f t="shared" si="2"/>
        <v>26.87220447284345</v>
      </c>
      <c r="P27" s="159">
        <f t="shared" si="3"/>
        <v>28.393261690386293</v>
      </c>
      <c r="Q27" s="159">
        <f t="shared" si="4"/>
        <v>0.99912866686029633</v>
      </c>
      <c r="R27" s="159">
        <f t="shared" si="5"/>
        <v>1.1161777519604996</v>
      </c>
      <c r="S27" s="159">
        <f t="shared" si="6"/>
        <v>22.933778681382517</v>
      </c>
      <c r="T27" s="159">
        <f t="shared" si="7"/>
        <v>24.698809178042406</v>
      </c>
      <c r="U27" s="159">
        <f t="shared" si="8"/>
        <v>13.502178332849258</v>
      </c>
      <c r="V27" s="159">
        <f t="shared" si="9"/>
        <v>13.407203020621552</v>
      </c>
      <c r="W27" s="159">
        <f t="shared" si="10"/>
        <v>64.307290153935526</v>
      </c>
      <c r="X27" s="159">
        <f t="shared" si="11"/>
        <v>67.61545164101075</v>
      </c>
      <c r="Y27" s="44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</row>
    <row r="28" spans="1:212" ht="12.95" customHeight="1" x14ac:dyDescent="0.2">
      <c r="A28" s="35" t="s">
        <v>90</v>
      </c>
      <c r="B28" s="18" t="s">
        <v>118</v>
      </c>
      <c r="C28" s="21">
        <v>142</v>
      </c>
      <c r="D28" s="21">
        <v>142</v>
      </c>
      <c r="E28" s="21">
        <v>40718</v>
      </c>
      <c r="F28" s="21">
        <v>41906</v>
      </c>
      <c r="G28" s="21">
        <v>1172</v>
      </c>
      <c r="H28" s="21">
        <v>1344</v>
      </c>
      <c r="I28" s="21">
        <v>31578</v>
      </c>
      <c r="J28" s="21">
        <v>27991</v>
      </c>
      <c r="K28" s="21">
        <v>25219</v>
      </c>
      <c r="L28" s="21">
        <v>27208</v>
      </c>
      <c r="M28" s="21">
        <f t="shared" si="0"/>
        <v>98687</v>
      </c>
      <c r="N28" s="21">
        <f t="shared" si="1"/>
        <v>98449</v>
      </c>
      <c r="O28" s="159">
        <f t="shared" si="2"/>
        <v>26.067861715749039</v>
      </c>
      <c r="P28" s="159">
        <f t="shared" si="3"/>
        <v>26.828425096030731</v>
      </c>
      <c r="Q28" s="159">
        <f t="shared" si="4"/>
        <v>0.75032010243277858</v>
      </c>
      <c r="R28" s="159">
        <f t="shared" si="5"/>
        <v>0.86043533930857874</v>
      </c>
      <c r="S28" s="159">
        <f t="shared" si="6"/>
        <v>20.216389244558258</v>
      </c>
      <c r="T28" s="159">
        <f t="shared" si="7"/>
        <v>17.919974391805379</v>
      </c>
      <c r="U28" s="159">
        <f t="shared" si="8"/>
        <v>16.145326504481435</v>
      </c>
      <c r="V28" s="159">
        <f t="shared" si="9"/>
        <v>17.418693982074263</v>
      </c>
      <c r="W28" s="159">
        <f t="shared" si="10"/>
        <v>63.179897567221502</v>
      </c>
      <c r="X28" s="159">
        <f t="shared" si="11"/>
        <v>63.02752880921895</v>
      </c>
      <c r="Y28" s="44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</row>
    <row r="29" spans="1:212" ht="12.95" customHeight="1" x14ac:dyDescent="0.2">
      <c r="A29" s="35" t="s">
        <v>91</v>
      </c>
      <c r="B29" s="18" t="s">
        <v>119</v>
      </c>
      <c r="C29" s="21">
        <v>137</v>
      </c>
      <c r="D29" s="21">
        <v>137</v>
      </c>
      <c r="E29" s="21">
        <v>33760</v>
      </c>
      <c r="F29" s="21">
        <v>38703</v>
      </c>
      <c r="G29" s="21">
        <v>2024</v>
      </c>
      <c r="H29" s="21">
        <v>2405</v>
      </c>
      <c r="I29" s="21">
        <v>30157</v>
      </c>
      <c r="J29" s="21">
        <v>28791</v>
      </c>
      <c r="K29" s="21">
        <v>21271</v>
      </c>
      <c r="L29" s="21">
        <v>20618</v>
      </c>
      <c r="M29" s="21">
        <f t="shared" si="0"/>
        <v>87212</v>
      </c>
      <c r="N29" s="21">
        <f t="shared" si="1"/>
        <v>90517</v>
      </c>
      <c r="O29" s="159">
        <f t="shared" si="2"/>
        <v>22.402123424021234</v>
      </c>
      <c r="P29" s="159">
        <f t="shared" si="3"/>
        <v>25.682149966821498</v>
      </c>
      <c r="Q29" s="159">
        <f t="shared" si="4"/>
        <v>1.3430656934306571</v>
      </c>
      <c r="R29" s="159">
        <f t="shared" si="5"/>
        <v>1.5958858659588586</v>
      </c>
      <c r="S29" s="159">
        <f t="shared" si="6"/>
        <v>20.011280690112809</v>
      </c>
      <c r="T29" s="159">
        <f t="shared" si="7"/>
        <v>19.104844061048439</v>
      </c>
      <c r="U29" s="159">
        <f t="shared" si="8"/>
        <v>14.114797611147976</v>
      </c>
      <c r="V29" s="159">
        <f t="shared" si="9"/>
        <v>13.681486396814863</v>
      </c>
      <c r="W29" s="159">
        <f t="shared" si="10"/>
        <v>57.871267418712677</v>
      </c>
      <c r="X29" s="159">
        <f t="shared" si="11"/>
        <v>60.064366290643662</v>
      </c>
      <c r="Y29" s="44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</row>
    <row r="30" spans="1:212" ht="12.95" customHeight="1" x14ac:dyDescent="0.2">
      <c r="A30" s="35" t="s">
        <v>92</v>
      </c>
      <c r="B30" s="18" t="s">
        <v>120</v>
      </c>
      <c r="C30" s="21">
        <v>139</v>
      </c>
      <c r="D30" s="21">
        <v>139</v>
      </c>
      <c r="E30" s="21">
        <v>29594</v>
      </c>
      <c r="F30" s="21">
        <v>32272</v>
      </c>
      <c r="G30" s="21">
        <v>1861</v>
      </c>
      <c r="H30" s="21">
        <v>1438</v>
      </c>
      <c r="I30" s="21">
        <v>28303</v>
      </c>
      <c r="J30" s="21">
        <v>28023</v>
      </c>
      <c r="K30" s="21">
        <v>20977</v>
      </c>
      <c r="L30" s="21">
        <v>20817</v>
      </c>
      <c r="M30" s="21">
        <f t="shared" si="0"/>
        <v>80735</v>
      </c>
      <c r="N30" s="21">
        <f t="shared" si="1"/>
        <v>82550</v>
      </c>
      <c r="O30" s="159">
        <f t="shared" si="2"/>
        <v>19.355134074558535</v>
      </c>
      <c r="P30" s="159">
        <f t="shared" si="3"/>
        <v>21.106605624591236</v>
      </c>
      <c r="Q30" s="159">
        <f t="shared" si="4"/>
        <v>1.2171353826030085</v>
      </c>
      <c r="R30" s="159">
        <f t="shared" si="5"/>
        <v>0.94048397645519943</v>
      </c>
      <c r="S30" s="159">
        <f t="shared" si="6"/>
        <v>18.510791366906474</v>
      </c>
      <c r="T30" s="159">
        <f t="shared" si="7"/>
        <v>18.32766514061478</v>
      </c>
      <c r="U30" s="159">
        <f t="shared" si="8"/>
        <v>13.719424460431656</v>
      </c>
      <c r="V30" s="159">
        <f t="shared" si="9"/>
        <v>13.614780902550688</v>
      </c>
      <c r="W30" s="159">
        <f t="shared" si="10"/>
        <v>52.802485284499667</v>
      </c>
      <c r="X30" s="159">
        <f t="shared" si="11"/>
        <v>53.989535644211898</v>
      </c>
      <c r="Y30" s="44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</row>
    <row r="31" spans="1:212" ht="12.95" customHeight="1" x14ac:dyDescent="0.2">
      <c r="A31" s="35" t="s">
        <v>93</v>
      </c>
      <c r="B31" s="18" t="s">
        <v>121</v>
      </c>
      <c r="C31" s="21">
        <v>78</v>
      </c>
      <c r="D31" s="21">
        <v>78</v>
      </c>
      <c r="E31" s="21">
        <v>16640</v>
      </c>
      <c r="F31" s="21">
        <v>17050</v>
      </c>
      <c r="G31" s="21">
        <v>1076</v>
      </c>
      <c r="H31" s="21">
        <v>1172</v>
      </c>
      <c r="I31" s="21">
        <v>16147</v>
      </c>
      <c r="J31" s="21">
        <v>15128</v>
      </c>
      <c r="K31" s="21">
        <v>20403</v>
      </c>
      <c r="L31" s="21">
        <v>19350</v>
      </c>
      <c r="M31" s="21">
        <f t="shared" si="0"/>
        <v>54266</v>
      </c>
      <c r="N31" s="21">
        <f t="shared" si="1"/>
        <v>52700</v>
      </c>
      <c r="O31" s="159">
        <f t="shared" si="2"/>
        <v>19.393939393939394</v>
      </c>
      <c r="P31" s="159">
        <f t="shared" si="3"/>
        <v>19.871794871794872</v>
      </c>
      <c r="Q31" s="159">
        <f t="shared" si="4"/>
        <v>1.2540792540792542</v>
      </c>
      <c r="R31" s="159">
        <f t="shared" si="5"/>
        <v>1.3659673659673659</v>
      </c>
      <c r="S31" s="159">
        <f t="shared" si="6"/>
        <v>18.819347319347319</v>
      </c>
      <c r="T31" s="159">
        <f t="shared" si="7"/>
        <v>17.631701631701631</v>
      </c>
      <c r="U31" s="159">
        <f t="shared" si="8"/>
        <v>23.77972027972028</v>
      </c>
      <c r="V31" s="159">
        <f t="shared" si="9"/>
        <v>22.55244755244755</v>
      </c>
      <c r="W31" s="159">
        <f t="shared" si="10"/>
        <v>63.247086247086244</v>
      </c>
      <c r="X31" s="159">
        <f t="shared" si="11"/>
        <v>61.421911421911418</v>
      </c>
      <c r="Y31" s="44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</row>
    <row r="32" spans="1:212" ht="12.95" customHeight="1" x14ac:dyDescent="0.2">
      <c r="A32" s="35" t="s">
        <v>94</v>
      </c>
      <c r="B32" s="18" t="s">
        <v>122</v>
      </c>
      <c r="C32" s="21">
        <v>131</v>
      </c>
      <c r="D32" s="21">
        <v>131</v>
      </c>
      <c r="E32" s="21">
        <v>28463</v>
      </c>
      <c r="F32" s="21">
        <v>29196</v>
      </c>
      <c r="G32" s="21">
        <v>1389</v>
      </c>
      <c r="H32" s="21">
        <v>1567</v>
      </c>
      <c r="I32" s="21">
        <v>30378</v>
      </c>
      <c r="J32" s="21">
        <v>28581</v>
      </c>
      <c r="K32" s="21">
        <v>16963</v>
      </c>
      <c r="L32" s="21">
        <v>16827</v>
      </c>
      <c r="M32" s="21">
        <f t="shared" si="0"/>
        <v>77193</v>
      </c>
      <c r="N32" s="21">
        <f t="shared" si="1"/>
        <v>76171</v>
      </c>
      <c r="O32" s="159">
        <f t="shared" si="2"/>
        <v>19.752255378209579</v>
      </c>
      <c r="P32" s="159">
        <f t="shared" si="3"/>
        <v>20.260929909784871</v>
      </c>
      <c r="Q32" s="159">
        <f t="shared" si="4"/>
        <v>0.96391394864677304</v>
      </c>
      <c r="R32" s="159">
        <f t="shared" si="5"/>
        <v>1.0874392782789728</v>
      </c>
      <c r="S32" s="159">
        <f t="shared" si="6"/>
        <v>21.081193615544763</v>
      </c>
      <c r="T32" s="159">
        <f t="shared" si="7"/>
        <v>19.83414295628036</v>
      </c>
      <c r="U32" s="159">
        <f t="shared" si="8"/>
        <v>11.771686328938237</v>
      </c>
      <c r="V32" s="159">
        <f t="shared" si="9"/>
        <v>11.677307425399029</v>
      </c>
      <c r="W32" s="159">
        <f t="shared" si="10"/>
        <v>53.569049271339352</v>
      </c>
      <c r="X32" s="159">
        <f t="shared" si="11"/>
        <v>52.85981956974323</v>
      </c>
      <c r="Y32" s="44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</row>
    <row r="33" spans="1:212" ht="12.95" customHeight="1" x14ac:dyDescent="0.2">
      <c r="A33" s="35" t="s">
        <v>95</v>
      </c>
      <c r="B33" s="18" t="s">
        <v>123</v>
      </c>
      <c r="C33" s="21">
        <v>317</v>
      </c>
      <c r="D33" s="21">
        <v>317</v>
      </c>
      <c r="E33" s="21">
        <v>161752</v>
      </c>
      <c r="F33" s="21">
        <v>165581</v>
      </c>
      <c r="G33" s="21">
        <v>4285</v>
      </c>
      <c r="H33" s="21">
        <v>5150</v>
      </c>
      <c r="I33" s="21">
        <v>73407</v>
      </c>
      <c r="J33" s="21">
        <v>79248</v>
      </c>
      <c r="K33" s="21">
        <v>76820</v>
      </c>
      <c r="L33" s="21">
        <v>79096</v>
      </c>
      <c r="M33" s="21">
        <f t="shared" si="0"/>
        <v>316264</v>
      </c>
      <c r="N33" s="21">
        <f t="shared" si="1"/>
        <v>329075</v>
      </c>
      <c r="O33" s="159">
        <f t="shared" si="2"/>
        <v>46.38715227989676</v>
      </c>
      <c r="P33" s="159">
        <f t="shared" si="3"/>
        <v>47.485230857470604</v>
      </c>
      <c r="Q33" s="159">
        <f t="shared" si="4"/>
        <v>1.2288500143389733</v>
      </c>
      <c r="R33" s="159">
        <f t="shared" si="5"/>
        <v>1.4769142529394896</v>
      </c>
      <c r="S33" s="159">
        <f t="shared" si="6"/>
        <v>21.051620303986233</v>
      </c>
      <c r="T33" s="159">
        <f t="shared" si="7"/>
        <v>22.726699168339547</v>
      </c>
      <c r="U33" s="159">
        <f t="shared" si="8"/>
        <v>22.030398623458559</v>
      </c>
      <c r="V33" s="159">
        <f t="shared" si="9"/>
        <v>22.683108689417836</v>
      </c>
      <c r="W33" s="159">
        <f t="shared" si="10"/>
        <v>90.698021221680534</v>
      </c>
      <c r="X33" s="159">
        <f t="shared" si="11"/>
        <v>94.371952968167477</v>
      </c>
      <c r="Y33" s="44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</row>
    <row r="34" spans="1:212" ht="12.95" customHeight="1" x14ac:dyDescent="0.2">
      <c r="A34" s="155" t="s">
        <v>96</v>
      </c>
      <c r="B34" s="156" t="s">
        <v>124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159"/>
      <c r="N34" s="21"/>
      <c r="O34" s="21"/>
      <c r="P34" s="159"/>
      <c r="Q34" s="159"/>
      <c r="R34" s="21"/>
      <c r="S34" s="21"/>
      <c r="T34" s="159"/>
      <c r="U34" s="159"/>
      <c r="V34" s="21"/>
      <c r="W34" s="21"/>
      <c r="X34" s="159"/>
      <c r="Y34" s="107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  <c r="BI34" s="108"/>
      <c r="BJ34" s="108"/>
      <c r="BK34" s="108"/>
      <c r="BL34" s="108"/>
      <c r="BM34" s="108"/>
      <c r="BN34" s="108"/>
      <c r="BO34" s="108"/>
      <c r="BP34" s="108"/>
      <c r="BQ34" s="108"/>
      <c r="BR34" s="108"/>
      <c r="BS34" s="108"/>
      <c r="BT34" s="108"/>
      <c r="BU34" s="108"/>
      <c r="BV34" s="108"/>
      <c r="BW34" s="108"/>
      <c r="BX34" s="108"/>
      <c r="BY34" s="108"/>
      <c r="BZ34" s="108"/>
      <c r="CA34" s="108"/>
      <c r="CB34" s="108"/>
      <c r="CC34" s="108"/>
      <c r="CD34" s="108"/>
      <c r="CE34" s="108"/>
      <c r="CF34" s="108"/>
      <c r="CG34" s="108"/>
      <c r="CH34" s="108"/>
      <c r="CI34" s="108"/>
      <c r="CJ34" s="108"/>
      <c r="CK34" s="108"/>
      <c r="CL34" s="108"/>
      <c r="CM34" s="108"/>
      <c r="CN34" s="108"/>
      <c r="CO34" s="108"/>
      <c r="CP34" s="108"/>
      <c r="CQ34" s="108"/>
      <c r="CR34" s="108"/>
      <c r="CS34" s="108"/>
      <c r="CT34" s="108"/>
      <c r="CU34" s="108"/>
      <c r="CV34" s="108"/>
      <c r="CW34" s="108"/>
      <c r="CX34" s="108"/>
      <c r="CY34" s="108"/>
      <c r="CZ34" s="108"/>
      <c r="DA34" s="108"/>
      <c r="DB34" s="108"/>
      <c r="DC34" s="108"/>
      <c r="DD34" s="108"/>
      <c r="DE34" s="108"/>
      <c r="DF34" s="108"/>
      <c r="DG34" s="108"/>
      <c r="DH34" s="108"/>
      <c r="DI34" s="108"/>
      <c r="DJ34" s="108"/>
      <c r="DK34" s="108"/>
      <c r="DL34" s="108"/>
      <c r="DM34" s="108"/>
      <c r="DN34" s="108"/>
      <c r="DO34" s="108"/>
      <c r="DP34" s="108"/>
      <c r="DQ34" s="108"/>
      <c r="DR34" s="108"/>
      <c r="DS34" s="108"/>
      <c r="DT34" s="108"/>
      <c r="DU34" s="108"/>
      <c r="DV34" s="108"/>
      <c r="DW34" s="108"/>
      <c r="DX34" s="108"/>
      <c r="DY34" s="108"/>
      <c r="DZ34" s="108"/>
      <c r="EA34" s="108"/>
      <c r="EB34" s="108"/>
      <c r="EC34" s="108"/>
      <c r="ED34" s="108"/>
      <c r="EE34" s="108"/>
      <c r="EF34" s="108"/>
      <c r="EG34" s="108"/>
      <c r="EH34" s="108"/>
      <c r="EI34" s="108"/>
      <c r="EJ34" s="108"/>
      <c r="EK34" s="108"/>
      <c r="EL34" s="108"/>
      <c r="EM34" s="108"/>
      <c r="EN34" s="108"/>
      <c r="EO34" s="108"/>
      <c r="EP34" s="108"/>
      <c r="EQ34" s="108"/>
      <c r="ER34" s="108"/>
      <c r="ES34" s="108"/>
      <c r="ET34" s="108"/>
      <c r="EU34" s="108"/>
      <c r="EV34" s="108"/>
      <c r="EW34" s="108"/>
      <c r="EX34" s="108"/>
      <c r="EY34" s="108"/>
      <c r="EZ34" s="108"/>
      <c r="FA34" s="108"/>
      <c r="FB34" s="108"/>
      <c r="FC34" s="108"/>
      <c r="FD34" s="108"/>
      <c r="FE34" s="108"/>
      <c r="FF34" s="108"/>
      <c r="FG34" s="108"/>
      <c r="FH34" s="108"/>
      <c r="FI34" s="108"/>
      <c r="FJ34" s="108"/>
      <c r="FK34" s="108"/>
      <c r="FL34" s="108"/>
      <c r="FM34" s="108"/>
      <c r="FN34" s="108"/>
      <c r="FO34" s="108"/>
      <c r="FP34" s="108"/>
      <c r="FQ34" s="108"/>
      <c r="FR34" s="108"/>
      <c r="FS34" s="108"/>
      <c r="FT34" s="108"/>
      <c r="FU34" s="108"/>
      <c r="FV34" s="108"/>
      <c r="FW34" s="108"/>
      <c r="FX34" s="108"/>
      <c r="FY34" s="108"/>
      <c r="FZ34" s="108"/>
      <c r="GA34" s="108"/>
      <c r="GB34" s="108"/>
      <c r="GC34" s="108"/>
      <c r="GD34" s="108"/>
      <c r="GE34" s="108"/>
      <c r="GF34" s="108"/>
      <c r="GG34" s="108"/>
      <c r="GH34" s="108"/>
      <c r="GI34" s="108"/>
      <c r="GJ34" s="108"/>
      <c r="GK34" s="108"/>
      <c r="GL34" s="108"/>
      <c r="GM34" s="108"/>
      <c r="GN34" s="108"/>
      <c r="GO34" s="108"/>
      <c r="GP34" s="108"/>
      <c r="GQ34" s="108"/>
      <c r="GR34" s="108"/>
      <c r="GS34" s="108"/>
      <c r="GT34" s="108"/>
      <c r="GU34" s="108"/>
      <c r="GV34" s="108"/>
      <c r="GW34" s="108"/>
      <c r="GX34" s="108"/>
      <c r="GY34" s="108"/>
      <c r="GZ34" s="108"/>
      <c r="HA34" s="108"/>
      <c r="HB34" s="108"/>
      <c r="HC34" s="108"/>
      <c r="HD34" s="108"/>
    </row>
    <row r="35" spans="1:212" ht="12.95" customHeight="1" x14ac:dyDescent="0.2">
      <c r="A35" s="36"/>
      <c r="B35" s="157" t="s">
        <v>52</v>
      </c>
      <c r="C35" s="45">
        <f t="shared" ref="C35:N35" si="12">SUM(C8:C34)</f>
        <v>4339</v>
      </c>
      <c r="D35" s="45">
        <f t="shared" si="12"/>
        <v>4339</v>
      </c>
      <c r="E35" s="45">
        <f t="shared" si="12"/>
        <v>1221894</v>
      </c>
      <c r="F35" s="45">
        <f t="shared" si="12"/>
        <v>1292012</v>
      </c>
      <c r="G35" s="45">
        <f t="shared" si="12"/>
        <v>53614</v>
      </c>
      <c r="H35" s="45">
        <f t="shared" si="12"/>
        <v>57374</v>
      </c>
      <c r="I35" s="45">
        <f t="shared" si="12"/>
        <v>1020002</v>
      </c>
      <c r="J35" s="45">
        <f t="shared" si="12"/>
        <v>998205</v>
      </c>
      <c r="K35" s="45">
        <f t="shared" si="12"/>
        <v>769491</v>
      </c>
      <c r="L35" s="45">
        <f t="shared" si="12"/>
        <v>791976</v>
      </c>
      <c r="M35" s="45">
        <f t="shared" si="12"/>
        <v>3065001</v>
      </c>
      <c r="N35" s="45">
        <f t="shared" si="12"/>
        <v>3139567</v>
      </c>
      <c r="O35" s="162">
        <f>E35/C35/11</f>
        <v>25.600662071277419</v>
      </c>
      <c r="P35" s="162">
        <f>F35/D35/11</f>
        <v>27.069747951978879</v>
      </c>
      <c r="Q35" s="162">
        <f>G35/C35/11</f>
        <v>1.1233002996082047</v>
      </c>
      <c r="R35" s="162">
        <f>H35/D35/11</f>
        <v>1.2020784009721552</v>
      </c>
      <c r="S35" s="162">
        <f>I35/C35/11</f>
        <v>21.370697060487334</v>
      </c>
      <c r="T35" s="162">
        <f>J35/D35/11</f>
        <v>20.914014540426155</v>
      </c>
      <c r="U35" s="162">
        <f>K35/C35/11</f>
        <v>16.122085105491422</v>
      </c>
      <c r="V35" s="162">
        <f>L35/D35/11</f>
        <v>16.593182341972383</v>
      </c>
      <c r="W35" s="162">
        <f>O35+Q35+S35+U35</f>
        <v>64.216744536864383</v>
      </c>
      <c r="X35" s="162">
        <f>P35+R35+T35+V35</f>
        <v>65.77902323534957</v>
      </c>
      <c r="Y35" s="6"/>
    </row>
    <row r="36" spans="1:212" ht="12.95" customHeight="1" x14ac:dyDescent="0.2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58"/>
      <c r="L36" s="115"/>
      <c r="M36" s="160"/>
      <c r="N36" s="115"/>
      <c r="O36" s="115"/>
      <c r="P36" s="160"/>
      <c r="Q36" s="160"/>
      <c r="R36" s="115"/>
      <c r="S36" s="115"/>
      <c r="T36" s="160"/>
      <c r="U36" s="160"/>
      <c r="V36" s="115"/>
      <c r="W36" s="115"/>
      <c r="X36" s="160"/>
    </row>
    <row r="37" spans="1:212" ht="12.95" customHeight="1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43"/>
      <c r="L37" s="25"/>
      <c r="M37" s="161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</row>
    <row r="38" spans="1:212" ht="15.95" customHeight="1" x14ac:dyDescent="0.25">
      <c r="A38" s="25"/>
      <c r="B38" s="27"/>
      <c r="C38" s="25"/>
      <c r="D38" s="43"/>
      <c r="E38" s="25"/>
      <c r="F38" s="43"/>
      <c r="G38" s="25"/>
      <c r="H38" s="43"/>
      <c r="I38" s="25"/>
      <c r="J38" s="43"/>
      <c r="K38" s="43"/>
      <c r="L38" s="43"/>
      <c r="M38" s="25"/>
      <c r="N38" s="25"/>
      <c r="O38" s="43"/>
      <c r="P38" s="25"/>
      <c r="Q38" s="25"/>
      <c r="R38" s="25"/>
      <c r="S38" s="43"/>
      <c r="T38" s="25"/>
      <c r="U38" s="25"/>
      <c r="V38" s="25"/>
      <c r="W38" s="43"/>
      <c r="X38" s="25"/>
    </row>
    <row r="39" spans="1:212" ht="15.95" customHeight="1" x14ac:dyDescent="0.25">
      <c r="A39" s="25"/>
      <c r="B39" s="27"/>
      <c r="C39" s="25"/>
      <c r="D39" s="43"/>
      <c r="E39" s="25"/>
      <c r="F39" s="43"/>
      <c r="G39" s="25"/>
      <c r="H39" s="43"/>
      <c r="I39" s="25"/>
      <c r="J39" s="43"/>
      <c r="K39" s="43"/>
      <c r="L39" s="43"/>
      <c r="M39" s="25"/>
      <c r="N39" s="25"/>
      <c r="O39" s="43"/>
      <c r="P39" s="25"/>
      <c r="Q39" s="25"/>
      <c r="R39" s="25"/>
      <c r="S39" s="43"/>
      <c r="T39" s="25"/>
      <c r="U39" s="25"/>
      <c r="V39" s="25"/>
      <c r="W39" s="43"/>
      <c r="X39" s="25"/>
    </row>
    <row r="40" spans="1:212" ht="12.95" customHeight="1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43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</row>
    <row r="41" spans="1:212" ht="12.95" customHeight="1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43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</row>
    <row r="42" spans="1:212" ht="12.95" customHeight="1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43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</row>
    <row r="43" spans="1:212" ht="12.95" customHeight="1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43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</row>
    <row r="44" spans="1:212" ht="12.95" customHeight="1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43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</row>
    <row r="45" spans="1:212" ht="12.95" customHeight="1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43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</row>
    <row r="46" spans="1:212" ht="12.95" customHeight="1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43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</row>
    <row r="47" spans="1:212" ht="12.95" customHeight="1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43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</row>
    <row r="48" spans="1:212" ht="12.95" customHeight="1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43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</row>
    <row r="49" spans="1:24" ht="12.95" customHeight="1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43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</row>
    <row r="50" spans="1:24" ht="12.95" customHeight="1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43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</row>
    <row r="51" spans="1:24" ht="12.95" customHeight="1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43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</row>
    <row r="52" spans="1:24" ht="12.95" customHeight="1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43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</row>
    <row r="53" spans="1:24" ht="12.95" customHeight="1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43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</row>
    <row r="54" spans="1:24" ht="12.95" customHeight="1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43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</row>
    <row r="55" spans="1:24" ht="12.95" customHeight="1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43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</row>
    <row r="56" spans="1:24" ht="12.95" customHeight="1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43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</row>
    <row r="57" spans="1:24" ht="12.95" customHeight="1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43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</row>
    <row r="58" spans="1:24" ht="12.95" customHeight="1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43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</row>
    <row r="59" spans="1:24" ht="12.95" customHeight="1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43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</row>
    <row r="60" spans="1:24" ht="12.95" customHeight="1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43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</row>
    <row r="61" spans="1:24" ht="12.95" customHeight="1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43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</row>
    <row r="62" spans="1:24" ht="12.95" customHeight="1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43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</row>
    <row r="63" spans="1:24" ht="12.95" customHeight="1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43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</row>
    <row r="64" spans="1:24" ht="12.95" customHeight="1" x14ac:dyDescent="0.2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43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</row>
    <row r="65" spans="1:24" ht="12.95" customHeight="1" x14ac:dyDescent="0.2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43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</row>
    <row r="66" spans="1:24" ht="12.95" customHeight="1" x14ac:dyDescent="0.2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43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</row>
    <row r="67" spans="1:24" ht="12.95" customHeight="1" x14ac:dyDescent="0.2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43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</row>
    <row r="68" spans="1:24" ht="12.95" customHeight="1" x14ac:dyDescent="0.2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43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</row>
    <row r="69" spans="1:24" ht="12.95" customHeight="1" x14ac:dyDescent="0.2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43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</row>
  </sheetData>
  <mergeCells count="19">
    <mergeCell ref="M1:N1"/>
    <mergeCell ref="W1:X1"/>
    <mergeCell ref="A2:B2"/>
    <mergeCell ref="C2:L2"/>
    <mergeCell ref="A4:A6"/>
    <mergeCell ref="B4:B6"/>
    <mergeCell ref="C4:D5"/>
    <mergeCell ref="E4:N4"/>
    <mergeCell ref="O4:X4"/>
    <mergeCell ref="E5:F5"/>
    <mergeCell ref="S5:T5"/>
    <mergeCell ref="U5:V5"/>
    <mergeCell ref="W5:X5"/>
    <mergeCell ref="G5:H5"/>
    <mergeCell ref="I5:J5"/>
    <mergeCell ref="K5:L5"/>
    <mergeCell ref="M5:N5"/>
    <mergeCell ref="O5:P5"/>
    <mergeCell ref="Q5:R5"/>
  </mergeCells>
  <pageMargins left="0.7" right="0.7" top="0.75" bottom="0.75" header="0.3" footer="0.3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V42"/>
  <sheetViews>
    <sheetView topLeftCell="A4" workbookViewId="0"/>
  </sheetViews>
  <sheetFormatPr defaultRowHeight="12.75" x14ac:dyDescent="0.2"/>
  <cols>
    <col min="1" max="1" width="3.28515625" customWidth="1"/>
    <col min="2" max="2" width="24" customWidth="1"/>
    <col min="3" max="14" width="9.42578125" customWidth="1"/>
  </cols>
  <sheetData>
    <row r="1" spans="1:204" ht="12.95" customHeight="1" x14ac:dyDescent="0.2">
      <c r="M1" s="271" t="s">
        <v>422</v>
      </c>
      <c r="N1" s="271"/>
    </row>
    <row r="2" spans="1:204" ht="22.7" customHeight="1" x14ac:dyDescent="0.2">
      <c r="A2" s="297" t="s">
        <v>25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</row>
    <row r="3" spans="1:204" ht="9.75" customHeight="1" x14ac:dyDescent="0.2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204" ht="25.7" customHeight="1" x14ac:dyDescent="0.2">
      <c r="A4" s="296" t="s">
        <v>28</v>
      </c>
      <c r="B4" s="263" t="s">
        <v>97</v>
      </c>
      <c r="C4" s="242" t="s">
        <v>137</v>
      </c>
      <c r="D4" s="243"/>
      <c r="E4" s="243"/>
      <c r="F4" s="243"/>
      <c r="G4" s="243"/>
      <c r="H4" s="244"/>
      <c r="I4" s="242" t="s">
        <v>141</v>
      </c>
      <c r="J4" s="243"/>
      <c r="K4" s="243"/>
      <c r="L4" s="243"/>
      <c r="M4" s="243"/>
      <c r="N4" s="244"/>
      <c r="O4" s="6"/>
    </row>
    <row r="5" spans="1:204" ht="52.15" customHeight="1" x14ac:dyDescent="0.2">
      <c r="A5" s="296"/>
      <c r="B5" s="263"/>
      <c r="C5" s="355" t="s">
        <v>416</v>
      </c>
      <c r="D5" s="356"/>
      <c r="E5" s="298" t="s">
        <v>420</v>
      </c>
      <c r="F5" s="300"/>
      <c r="G5" s="230" t="s">
        <v>421</v>
      </c>
      <c r="H5" s="230"/>
      <c r="I5" s="355" t="s">
        <v>416</v>
      </c>
      <c r="J5" s="356"/>
      <c r="K5" s="298" t="s">
        <v>420</v>
      </c>
      <c r="L5" s="300"/>
      <c r="M5" s="230" t="s">
        <v>421</v>
      </c>
      <c r="N5" s="230"/>
      <c r="O5" s="6"/>
    </row>
    <row r="6" spans="1:204" ht="17.45" customHeight="1" x14ac:dyDescent="0.2">
      <c r="A6" s="296"/>
      <c r="B6" s="263"/>
      <c r="C6" s="14">
        <v>2018</v>
      </c>
      <c r="D6" s="14">
        <v>2019</v>
      </c>
      <c r="E6" s="14">
        <v>2018</v>
      </c>
      <c r="F6" s="14">
        <v>2019</v>
      </c>
      <c r="G6" s="14">
        <v>2018</v>
      </c>
      <c r="H6" s="14">
        <v>2019</v>
      </c>
      <c r="I6" s="14">
        <v>2018</v>
      </c>
      <c r="J6" s="14">
        <v>2019</v>
      </c>
      <c r="K6" s="14">
        <v>2018</v>
      </c>
      <c r="L6" s="14">
        <v>2019</v>
      </c>
      <c r="M6" s="14">
        <v>2018</v>
      </c>
      <c r="N6" s="14">
        <v>2019</v>
      </c>
      <c r="O6" s="6"/>
    </row>
    <row r="7" spans="1:204" ht="12.95" customHeight="1" x14ac:dyDescent="0.2">
      <c r="A7" s="12" t="s">
        <v>29</v>
      </c>
      <c r="B7" s="12" t="s">
        <v>31</v>
      </c>
      <c r="C7" s="163"/>
      <c r="D7" s="163"/>
      <c r="E7" s="12"/>
      <c r="F7" s="12"/>
      <c r="G7" s="12"/>
      <c r="H7" s="12"/>
      <c r="I7" s="12"/>
      <c r="J7" s="12"/>
      <c r="K7" s="12"/>
      <c r="L7" s="12"/>
      <c r="M7" s="12"/>
      <c r="N7" s="12"/>
      <c r="O7" s="6"/>
    </row>
    <row r="8" spans="1:204" ht="14.45" customHeight="1" x14ac:dyDescent="0.2">
      <c r="A8" s="34">
        <v>1</v>
      </c>
      <c r="B8" s="18" t="s">
        <v>98</v>
      </c>
      <c r="C8" s="163"/>
      <c r="D8" s="163"/>
      <c r="E8" s="163"/>
      <c r="F8" s="21"/>
      <c r="G8" s="21"/>
      <c r="H8" s="21"/>
      <c r="I8" s="21"/>
      <c r="J8" s="21"/>
      <c r="K8" s="21"/>
      <c r="L8" s="21"/>
      <c r="M8" s="21"/>
      <c r="N8" s="21"/>
      <c r="O8" s="44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</row>
    <row r="9" spans="1:204" ht="12.95" customHeight="1" x14ac:dyDescent="0.2">
      <c r="A9" s="35" t="s">
        <v>71</v>
      </c>
      <c r="B9" s="18" t="s">
        <v>99</v>
      </c>
      <c r="C9" s="80">
        <v>23</v>
      </c>
      <c r="D9" s="80">
        <v>23</v>
      </c>
      <c r="E9" s="21">
        <v>5804</v>
      </c>
      <c r="F9" s="21">
        <v>6409</v>
      </c>
      <c r="G9" s="159">
        <f t="shared" ref="G9:G33" si="0">E9/C9/11</f>
        <v>22.940711462450594</v>
      </c>
      <c r="H9" s="159">
        <f t="shared" ref="H9:H33" si="1">F9/D9/11</f>
        <v>25.332015810276683</v>
      </c>
      <c r="I9" s="21">
        <v>12</v>
      </c>
      <c r="J9" s="21">
        <v>12</v>
      </c>
      <c r="K9" s="21">
        <v>3292</v>
      </c>
      <c r="L9" s="21">
        <v>3790</v>
      </c>
      <c r="M9" s="159">
        <f t="shared" ref="M9:M33" si="2">K9/I9/11</f>
        <v>24.939393939393938</v>
      </c>
      <c r="N9" s="159">
        <f t="shared" ref="N9:N33" si="3">L9/J9/11</f>
        <v>28.712121212121211</v>
      </c>
      <c r="O9" s="44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</row>
    <row r="10" spans="1:204" ht="12.95" customHeight="1" x14ac:dyDescent="0.2">
      <c r="A10" s="35" t="s">
        <v>72</v>
      </c>
      <c r="B10" s="18" t="s">
        <v>100</v>
      </c>
      <c r="C10" s="80">
        <v>15</v>
      </c>
      <c r="D10" s="80">
        <v>18</v>
      </c>
      <c r="E10" s="21">
        <v>3251</v>
      </c>
      <c r="F10" s="21">
        <v>5270</v>
      </c>
      <c r="G10" s="159">
        <f t="shared" si="0"/>
        <v>19.703030303030303</v>
      </c>
      <c r="H10" s="159">
        <f t="shared" si="1"/>
        <v>26.616161616161616</v>
      </c>
      <c r="I10" s="21">
        <v>12</v>
      </c>
      <c r="J10" s="21">
        <v>12</v>
      </c>
      <c r="K10" s="21">
        <v>1074</v>
      </c>
      <c r="L10" s="21">
        <v>1142</v>
      </c>
      <c r="M10" s="159">
        <f t="shared" si="2"/>
        <v>8.1363636363636367</v>
      </c>
      <c r="N10" s="159">
        <f t="shared" si="3"/>
        <v>8.6515151515151523</v>
      </c>
      <c r="O10" s="44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</row>
    <row r="11" spans="1:204" ht="12.95" customHeight="1" x14ac:dyDescent="0.2">
      <c r="A11" s="35" t="s">
        <v>73</v>
      </c>
      <c r="B11" s="18" t="s">
        <v>101</v>
      </c>
      <c r="C11" s="80">
        <v>47</v>
      </c>
      <c r="D11" s="80">
        <v>55</v>
      </c>
      <c r="E11" s="21">
        <v>16017</v>
      </c>
      <c r="F11" s="21">
        <v>16407</v>
      </c>
      <c r="G11" s="159">
        <f t="shared" si="0"/>
        <v>30.980657640232106</v>
      </c>
      <c r="H11" s="159">
        <f t="shared" si="1"/>
        <v>27.11900826446281</v>
      </c>
      <c r="I11" s="21">
        <v>46</v>
      </c>
      <c r="J11" s="21">
        <v>46</v>
      </c>
      <c r="K11" s="21">
        <v>9294</v>
      </c>
      <c r="L11" s="21">
        <v>10787</v>
      </c>
      <c r="M11" s="159">
        <f t="shared" si="2"/>
        <v>18.367588932806324</v>
      </c>
      <c r="N11" s="159">
        <f t="shared" si="3"/>
        <v>21.318181818181817</v>
      </c>
      <c r="O11" s="44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</row>
    <row r="12" spans="1:204" ht="12.95" customHeight="1" x14ac:dyDescent="0.2">
      <c r="A12" s="35" t="s">
        <v>74</v>
      </c>
      <c r="B12" s="18" t="s">
        <v>102</v>
      </c>
      <c r="C12" s="80">
        <v>52</v>
      </c>
      <c r="D12" s="80">
        <v>51</v>
      </c>
      <c r="E12" s="21">
        <v>18296</v>
      </c>
      <c r="F12" s="21">
        <v>18531</v>
      </c>
      <c r="G12" s="159">
        <f t="shared" si="0"/>
        <v>31.986013986013987</v>
      </c>
      <c r="H12" s="159">
        <f t="shared" si="1"/>
        <v>33.032085561497325</v>
      </c>
      <c r="I12" s="21">
        <v>42</v>
      </c>
      <c r="J12" s="21">
        <v>42</v>
      </c>
      <c r="K12" s="21">
        <v>4550</v>
      </c>
      <c r="L12" s="21">
        <v>3769</v>
      </c>
      <c r="M12" s="159">
        <f t="shared" si="2"/>
        <v>9.8484848484848477</v>
      </c>
      <c r="N12" s="159">
        <f t="shared" si="3"/>
        <v>8.1580086580086579</v>
      </c>
      <c r="O12" s="44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</row>
    <row r="13" spans="1:204" ht="12.95" customHeight="1" x14ac:dyDescent="0.2">
      <c r="A13" s="35" t="s">
        <v>75</v>
      </c>
      <c r="B13" s="18" t="s">
        <v>103</v>
      </c>
      <c r="C13" s="80">
        <v>20</v>
      </c>
      <c r="D13" s="80">
        <v>25</v>
      </c>
      <c r="E13" s="21">
        <v>7655</v>
      </c>
      <c r="F13" s="21">
        <v>16599</v>
      </c>
      <c r="G13" s="159">
        <f t="shared" si="0"/>
        <v>34.795454545454547</v>
      </c>
      <c r="H13" s="159">
        <f t="shared" si="1"/>
        <v>60.360000000000007</v>
      </c>
      <c r="I13" s="21">
        <v>18</v>
      </c>
      <c r="J13" s="21">
        <v>18</v>
      </c>
      <c r="K13" s="21">
        <v>3440</v>
      </c>
      <c r="L13" s="21">
        <v>4258</v>
      </c>
      <c r="M13" s="159">
        <f t="shared" si="2"/>
        <v>17.373737373737374</v>
      </c>
      <c r="N13" s="159">
        <f t="shared" si="3"/>
        <v>21.505050505050505</v>
      </c>
      <c r="O13" s="44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</row>
    <row r="14" spans="1:204" ht="12.95" customHeight="1" x14ac:dyDescent="0.2">
      <c r="A14" s="35" t="s">
        <v>76</v>
      </c>
      <c r="B14" s="18" t="s">
        <v>104</v>
      </c>
      <c r="C14" s="80">
        <v>13</v>
      </c>
      <c r="D14" s="80">
        <v>13</v>
      </c>
      <c r="E14" s="21">
        <v>1870</v>
      </c>
      <c r="F14" s="21">
        <v>2697</v>
      </c>
      <c r="G14" s="159">
        <f t="shared" si="0"/>
        <v>13.076923076923077</v>
      </c>
      <c r="H14" s="159">
        <f t="shared" si="1"/>
        <v>18.86013986013986</v>
      </c>
      <c r="I14" s="21">
        <v>10</v>
      </c>
      <c r="J14" s="21">
        <v>10</v>
      </c>
      <c r="K14" s="21">
        <v>1175</v>
      </c>
      <c r="L14" s="21">
        <v>1242</v>
      </c>
      <c r="M14" s="159">
        <f t="shared" si="2"/>
        <v>10.681818181818182</v>
      </c>
      <c r="N14" s="159">
        <f t="shared" si="3"/>
        <v>11.290909090909091</v>
      </c>
      <c r="O14" s="44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</row>
    <row r="15" spans="1:204" ht="12.95" customHeight="1" x14ac:dyDescent="0.2">
      <c r="A15" s="35" t="s">
        <v>77</v>
      </c>
      <c r="B15" s="18" t="s">
        <v>105</v>
      </c>
      <c r="C15" s="80">
        <v>28</v>
      </c>
      <c r="D15" s="80">
        <v>28</v>
      </c>
      <c r="E15" s="21">
        <v>6658</v>
      </c>
      <c r="F15" s="21">
        <v>9050</v>
      </c>
      <c r="G15" s="159">
        <f t="shared" si="0"/>
        <v>21.616883116883116</v>
      </c>
      <c r="H15" s="159">
        <f t="shared" si="1"/>
        <v>29.383116883116884</v>
      </c>
      <c r="I15" s="21">
        <v>30</v>
      </c>
      <c r="J15" s="21">
        <v>30</v>
      </c>
      <c r="K15" s="21">
        <v>5137</v>
      </c>
      <c r="L15" s="21">
        <v>5542</v>
      </c>
      <c r="M15" s="159">
        <f t="shared" si="2"/>
        <v>15.566666666666665</v>
      </c>
      <c r="N15" s="159">
        <f t="shared" si="3"/>
        <v>16.793939393939393</v>
      </c>
      <c r="O15" s="44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</row>
    <row r="16" spans="1:204" ht="12.95" customHeight="1" x14ac:dyDescent="0.2">
      <c r="A16" s="35" t="s">
        <v>78</v>
      </c>
      <c r="B16" s="18" t="s">
        <v>106</v>
      </c>
      <c r="C16" s="80">
        <v>20</v>
      </c>
      <c r="D16" s="80">
        <v>19</v>
      </c>
      <c r="E16" s="21">
        <v>2808</v>
      </c>
      <c r="F16" s="21">
        <v>4294</v>
      </c>
      <c r="G16" s="159">
        <f t="shared" si="0"/>
        <v>12.763636363636364</v>
      </c>
      <c r="H16" s="159">
        <f t="shared" si="1"/>
        <v>20.545454545454547</v>
      </c>
      <c r="I16" s="21">
        <v>22</v>
      </c>
      <c r="J16" s="21">
        <v>22</v>
      </c>
      <c r="K16" s="21">
        <v>1992</v>
      </c>
      <c r="L16" s="21">
        <v>2382</v>
      </c>
      <c r="M16" s="159">
        <f t="shared" si="2"/>
        <v>8.2314049586776861</v>
      </c>
      <c r="N16" s="159">
        <f t="shared" si="3"/>
        <v>9.8429752066115697</v>
      </c>
      <c r="O16" s="44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</row>
    <row r="17" spans="1:204" ht="12.95" customHeight="1" x14ac:dyDescent="0.2">
      <c r="A17" s="35" t="s">
        <v>79</v>
      </c>
      <c r="B17" s="18" t="s">
        <v>107</v>
      </c>
      <c r="C17" s="80">
        <v>24</v>
      </c>
      <c r="D17" s="80">
        <v>25</v>
      </c>
      <c r="E17" s="21">
        <v>8280</v>
      </c>
      <c r="F17" s="21">
        <v>9057</v>
      </c>
      <c r="G17" s="159">
        <f t="shared" si="0"/>
        <v>31.363636363636363</v>
      </c>
      <c r="H17" s="159">
        <f t="shared" si="1"/>
        <v>32.93454545454545</v>
      </c>
      <c r="I17" s="21">
        <v>30</v>
      </c>
      <c r="J17" s="21">
        <v>30</v>
      </c>
      <c r="K17" s="21">
        <v>6285</v>
      </c>
      <c r="L17" s="21">
        <v>5668</v>
      </c>
      <c r="M17" s="159">
        <f t="shared" si="2"/>
        <v>19.045454545454547</v>
      </c>
      <c r="N17" s="159">
        <f t="shared" si="3"/>
        <v>17.175757575757576</v>
      </c>
      <c r="O17" s="44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</row>
    <row r="18" spans="1:204" ht="12.95" customHeight="1" x14ac:dyDescent="0.2">
      <c r="A18" s="35" t="s">
        <v>80</v>
      </c>
      <c r="B18" s="18" t="s">
        <v>108</v>
      </c>
      <c r="C18" s="80">
        <v>14</v>
      </c>
      <c r="D18" s="80">
        <v>17</v>
      </c>
      <c r="E18" s="21">
        <v>4940</v>
      </c>
      <c r="F18" s="21">
        <v>4206</v>
      </c>
      <c r="G18" s="159">
        <f t="shared" si="0"/>
        <v>32.077922077922075</v>
      </c>
      <c r="H18" s="159">
        <f t="shared" si="1"/>
        <v>22.491978609625669</v>
      </c>
      <c r="I18" s="21">
        <v>11</v>
      </c>
      <c r="J18" s="21">
        <v>11</v>
      </c>
      <c r="K18" s="21">
        <v>1346</v>
      </c>
      <c r="L18" s="21">
        <v>1880</v>
      </c>
      <c r="M18" s="159">
        <f t="shared" si="2"/>
        <v>11.12396694214876</v>
      </c>
      <c r="N18" s="159">
        <f t="shared" si="3"/>
        <v>15.537190082644628</v>
      </c>
      <c r="O18" s="44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</row>
    <row r="19" spans="1:204" ht="12.95" customHeight="1" x14ac:dyDescent="0.2">
      <c r="A19" s="35" t="s">
        <v>81</v>
      </c>
      <c r="B19" s="18" t="s">
        <v>109</v>
      </c>
      <c r="C19" s="80">
        <v>17</v>
      </c>
      <c r="D19" s="80">
        <v>21</v>
      </c>
      <c r="E19" s="21">
        <v>6098</v>
      </c>
      <c r="F19" s="21">
        <v>6996</v>
      </c>
      <c r="G19" s="159">
        <f t="shared" si="0"/>
        <v>32.609625668449198</v>
      </c>
      <c r="H19" s="159">
        <f t="shared" si="1"/>
        <v>30.285714285714288</v>
      </c>
      <c r="I19" s="21">
        <v>23</v>
      </c>
      <c r="J19" s="21">
        <v>23</v>
      </c>
      <c r="K19" s="21">
        <v>1878</v>
      </c>
      <c r="L19" s="21">
        <v>1431</v>
      </c>
      <c r="M19" s="159">
        <f t="shared" si="2"/>
        <v>7.4229249011857714</v>
      </c>
      <c r="N19" s="159">
        <f t="shared" si="3"/>
        <v>5.6561264822134385</v>
      </c>
      <c r="O19" s="44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</row>
    <row r="20" spans="1:204" ht="12.95" customHeight="1" x14ac:dyDescent="0.2">
      <c r="A20" s="35" t="s">
        <v>82</v>
      </c>
      <c r="B20" s="18" t="s">
        <v>110</v>
      </c>
      <c r="C20" s="80">
        <v>31</v>
      </c>
      <c r="D20" s="80">
        <v>35</v>
      </c>
      <c r="E20" s="21">
        <v>11940</v>
      </c>
      <c r="F20" s="21">
        <v>8287</v>
      </c>
      <c r="G20" s="159">
        <f t="shared" si="0"/>
        <v>35.014662756598241</v>
      </c>
      <c r="H20" s="159">
        <f t="shared" si="1"/>
        <v>21.524675324675325</v>
      </c>
      <c r="I20" s="21">
        <v>36</v>
      </c>
      <c r="J20" s="21">
        <v>36</v>
      </c>
      <c r="K20" s="21">
        <v>3877</v>
      </c>
      <c r="L20" s="21">
        <v>4202</v>
      </c>
      <c r="M20" s="159">
        <f t="shared" si="2"/>
        <v>9.7904040404040398</v>
      </c>
      <c r="N20" s="159">
        <f t="shared" si="3"/>
        <v>10.611111111111112</v>
      </c>
      <c r="O20" s="44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</row>
    <row r="21" spans="1:204" ht="12.95" customHeight="1" x14ac:dyDescent="0.2">
      <c r="A21" s="35" t="s">
        <v>83</v>
      </c>
      <c r="B21" s="18" t="s">
        <v>111</v>
      </c>
      <c r="C21" s="80">
        <v>16</v>
      </c>
      <c r="D21" s="80">
        <v>17</v>
      </c>
      <c r="E21" s="21">
        <v>3994</v>
      </c>
      <c r="F21" s="21">
        <v>7079</v>
      </c>
      <c r="G21" s="159">
        <f t="shared" si="0"/>
        <v>22.693181818181817</v>
      </c>
      <c r="H21" s="159">
        <f t="shared" si="1"/>
        <v>37.855614973262036</v>
      </c>
      <c r="I21" s="21">
        <v>15</v>
      </c>
      <c r="J21" s="21">
        <v>15</v>
      </c>
      <c r="K21" s="21">
        <v>2532</v>
      </c>
      <c r="L21" s="21">
        <v>3357</v>
      </c>
      <c r="M21" s="159">
        <f t="shared" si="2"/>
        <v>15.345454545454546</v>
      </c>
      <c r="N21" s="159">
        <f t="shared" si="3"/>
        <v>20.345454545454547</v>
      </c>
      <c r="O21" s="44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</row>
    <row r="22" spans="1:204" ht="12.95" customHeight="1" x14ac:dyDescent="0.2">
      <c r="A22" s="35" t="s">
        <v>84</v>
      </c>
      <c r="B22" s="18" t="s">
        <v>112</v>
      </c>
      <c r="C22" s="80">
        <v>33</v>
      </c>
      <c r="D22" s="80">
        <v>35</v>
      </c>
      <c r="E22" s="21">
        <v>8038</v>
      </c>
      <c r="F22" s="21">
        <v>10559</v>
      </c>
      <c r="G22" s="159">
        <f t="shared" si="0"/>
        <v>22.143250688705233</v>
      </c>
      <c r="H22" s="159">
        <f t="shared" si="1"/>
        <v>27.425974025974028</v>
      </c>
      <c r="I22" s="21">
        <v>35</v>
      </c>
      <c r="J22" s="21">
        <v>35</v>
      </c>
      <c r="K22" s="21">
        <v>5139</v>
      </c>
      <c r="L22" s="21">
        <v>5959</v>
      </c>
      <c r="M22" s="159">
        <f t="shared" si="2"/>
        <v>13.348051948051948</v>
      </c>
      <c r="N22" s="159">
        <f t="shared" si="3"/>
        <v>15.477922077922079</v>
      </c>
      <c r="O22" s="44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</row>
    <row r="23" spans="1:204" ht="12.95" customHeight="1" x14ac:dyDescent="0.2">
      <c r="A23" s="35" t="s">
        <v>85</v>
      </c>
      <c r="B23" s="18" t="s">
        <v>113</v>
      </c>
      <c r="C23" s="80">
        <v>21</v>
      </c>
      <c r="D23" s="80">
        <v>21</v>
      </c>
      <c r="E23" s="21">
        <v>5479</v>
      </c>
      <c r="F23" s="21">
        <v>6399</v>
      </c>
      <c r="G23" s="159">
        <f t="shared" si="0"/>
        <v>23.71861471861472</v>
      </c>
      <c r="H23" s="159">
        <f t="shared" si="1"/>
        <v>27.7012987012987</v>
      </c>
      <c r="I23" s="21">
        <v>20</v>
      </c>
      <c r="J23" s="21">
        <v>20</v>
      </c>
      <c r="K23" s="21">
        <v>2308</v>
      </c>
      <c r="L23" s="21">
        <v>3033</v>
      </c>
      <c r="M23" s="159">
        <f t="shared" si="2"/>
        <v>10.490909090909092</v>
      </c>
      <c r="N23" s="159">
        <f t="shared" si="3"/>
        <v>13.786363636363637</v>
      </c>
      <c r="O23" s="44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</row>
    <row r="24" spans="1:204" ht="12.95" customHeight="1" x14ac:dyDescent="0.2">
      <c r="A24" s="35" t="s">
        <v>86</v>
      </c>
      <c r="B24" s="18" t="s">
        <v>114</v>
      </c>
      <c r="C24" s="80">
        <v>14</v>
      </c>
      <c r="D24" s="80">
        <v>17</v>
      </c>
      <c r="E24" s="21">
        <v>3792</v>
      </c>
      <c r="F24" s="21">
        <v>6305</v>
      </c>
      <c r="G24" s="159">
        <f t="shared" si="0"/>
        <v>24.623376623376622</v>
      </c>
      <c r="H24" s="159">
        <f t="shared" si="1"/>
        <v>33.716577540106954</v>
      </c>
      <c r="I24" s="21">
        <v>15</v>
      </c>
      <c r="J24" s="21">
        <v>15</v>
      </c>
      <c r="K24" s="21">
        <v>1393</v>
      </c>
      <c r="L24" s="21">
        <v>1583</v>
      </c>
      <c r="M24" s="159">
        <f t="shared" si="2"/>
        <v>8.4424242424242415</v>
      </c>
      <c r="N24" s="159">
        <f t="shared" si="3"/>
        <v>9.5939393939393938</v>
      </c>
      <c r="O24" s="44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</row>
    <row r="25" spans="1:204" ht="12.95" customHeight="1" x14ac:dyDescent="0.2">
      <c r="A25" s="35" t="s">
        <v>87</v>
      </c>
      <c r="B25" s="18" t="s">
        <v>115</v>
      </c>
      <c r="C25" s="80">
        <v>16</v>
      </c>
      <c r="D25" s="80">
        <v>17</v>
      </c>
      <c r="E25" s="21">
        <v>5508</v>
      </c>
      <c r="F25" s="21">
        <v>6615</v>
      </c>
      <c r="G25" s="159">
        <f t="shared" si="0"/>
        <v>31.295454545454547</v>
      </c>
      <c r="H25" s="159">
        <f t="shared" si="1"/>
        <v>35.37433155080214</v>
      </c>
      <c r="I25" s="21">
        <v>14</v>
      </c>
      <c r="J25" s="21">
        <v>14</v>
      </c>
      <c r="K25" s="21">
        <v>1658</v>
      </c>
      <c r="L25" s="21">
        <v>2093</v>
      </c>
      <c r="M25" s="159">
        <f t="shared" si="2"/>
        <v>10.766233766233766</v>
      </c>
      <c r="N25" s="159">
        <f t="shared" si="3"/>
        <v>13.590909090909092</v>
      </c>
      <c r="O25" s="44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</row>
    <row r="26" spans="1:204" ht="12.95" customHeight="1" x14ac:dyDescent="0.2">
      <c r="A26" s="35" t="s">
        <v>88</v>
      </c>
      <c r="B26" s="18" t="s">
        <v>116</v>
      </c>
      <c r="C26" s="80">
        <v>15</v>
      </c>
      <c r="D26" s="80">
        <v>16</v>
      </c>
      <c r="E26" s="21">
        <v>2714</v>
      </c>
      <c r="F26" s="21">
        <v>3380</v>
      </c>
      <c r="G26" s="159">
        <f t="shared" si="0"/>
        <v>16.448484848484849</v>
      </c>
      <c r="H26" s="159">
        <f t="shared" si="1"/>
        <v>19.204545454545453</v>
      </c>
      <c r="I26" s="21">
        <v>14</v>
      </c>
      <c r="J26" s="21">
        <v>14</v>
      </c>
      <c r="K26" s="21">
        <v>916</v>
      </c>
      <c r="L26" s="21">
        <v>1369</v>
      </c>
      <c r="M26" s="159">
        <f t="shared" si="2"/>
        <v>5.9480519480519485</v>
      </c>
      <c r="N26" s="159">
        <f t="shared" si="3"/>
        <v>8.8896103896103895</v>
      </c>
      <c r="O26" s="44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</row>
    <row r="27" spans="1:204" ht="12.95" customHeight="1" x14ac:dyDescent="0.2">
      <c r="A27" s="35" t="s">
        <v>89</v>
      </c>
      <c r="B27" s="18" t="s">
        <v>117</v>
      </c>
      <c r="C27" s="80">
        <v>40</v>
      </c>
      <c r="D27" s="80">
        <v>40</v>
      </c>
      <c r="E27" s="21">
        <v>15018</v>
      </c>
      <c r="F27" s="21">
        <v>18033</v>
      </c>
      <c r="G27" s="159">
        <f t="shared" si="0"/>
        <v>34.131818181818183</v>
      </c>
      <c r="H27" s="159">
        <f t="shared" si="1"/>
        <v>40.984090909090909</v>
      </c>
      <c r="I27" s="21">
        <v>45</v>
      </c>
      <c r="J27" s="21">
        <v>45</v>
      </c>
      <c r="K27" s="21">
        <v>6341</v>
      </c>
      <c r="L27" s="21">
        <v>7207</v>
      </c>
      <c r="M27" s="159">
        <f t="shared" si="2"/>
        <v>12.810101010101009</v>
      </c>
      <c r="N27" s="159">
        <f t="shared" si="3"/>
        <v>14.55959595959596</v>
      </c>
      <c r="O27" s="44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</row>
    <row r="28" spans="1:204" ht="12.95" customHeight="1" x14ac:dyDescent="0.2">
      <c r="A28" s="35" t="s">
        <v>90</v>
      </c>
      <c r="B28" s="18" t="s">
        <v>118</v>
      </c>
      <c r="C28" s="80">
        <v>14</v>
      </c>
      <c r="D28" s="80">
        <v>17</v>
      </c>
      <c r="E28" s="21">
        <v>3775</v>
      </c>
      <c r="F28" s="21">
        <v>3323</v>
      </c>
      <c r="G28" s="159">
        <f t="shared" si="0"/>
        <v>24.512987012987015</v>
      </c>
      <c r="H28" s="159">
        <f t="shared" si="1"/>
        <v>17.770053475935828</v>
      </c>
      <c r="I28" s="21">
        <v>13</v>
      </c>
      <c r="J28" s="21">
        <v>13</v>
      </c>
      <c r="K28" s="21">
        <v>1448</v>
      </c>
      <c r="L28" s="21">
        <v>1592</v>
      </c>
      <c r="M28" s="159">
        <f t="shared" si="2"/>
        <v>10.125874125874127</v>
      </c>
      <c r="N28" s="159">
        <f t="shared" si="3"/>
        <v>11.132867132867133</v>
      </c>
      <c r="O28" s="44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</row>
    <row r="29" spans="1:204" ht="12.95" customHeight="1" x14ac:dyDescent="0.2">
      <c r="A29" s="35" t="s">
        <v>91</v>
      </c>
      <c r="B29" s="18" t="s">
        <v>119</v>
      </c>
      <c r="C29" s="80">
        <v>20</v>
      </c>
      <c r="D29" s="80">
        <v>21</v>
      </c>
      <c r="E29" s="21">
        <v>6699</v>
      </c>
      <c r="F29" s="21">
        <v>5447</v>
      </c>
      <c r="G29" s="159">
        <f t="shared" si="0"/>
        <v>30.45</v>
      </c>
      <c r="H29" s="159">
        <f t="shared" si="1"/>
        <v>23.580086580086583</v>
      </c>
      <c r="I29" s="21">
        <v>20</v>
      </c>
      <c r="J29" s="21">
        <v>20</v>
      </c>
      <c r="K29" s="21">
        <v>2331</v>
      </c>
      <c r="L29" s="21">
        <v>2457</v>
      </c>
      <c r="M29" s="159">
        <f t="shared" si="2"/>
        <v>10.595454545454546</v>
      </c>
      <c r="N29" s="159">
        <f t="shared" si="3"/>
        <v>11.168181818181818</v>
      </c>
      <c r="O29" s="44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</row>
    <row r="30" spans="1:204" ht="12.95" customHeight="1" x14ac:dyDescent="0.2">
      <c r="A30" s="35" t="s">
        <v>92</v>
      </c>
      <c r="B30" s="18" t="s">
        <v>120</v>
      </c>
      <c r="C30" s="80">
        <v>19</v>
      </c>
      <c r="D30" s="80">
        <v>17</v>
      </c>
      <c r="E30" s="21">
        <v>5963</v>
      </c>
      <c r="F30" s="21">
        <v>4973</v>
      </c>
      <c r="G30" s="159">
        <f t="shared" si="0"/>
        <v>28.5311004784689</v>
      </c>
      <c r="H30" s="159">
        <f t="shared" si="1"/>
        <v>26.593582887700531</v>
      </c>
      <c r="I30" s="21">
        <v>14</v>
      </c>
      <c r="J30" s="21">
        <v>14</v>
      </c>
      <c r="K30" s="21">
        <v>2439</v>
      </c>
      <c r="L30" s="21">
        <v>2746</v>
      </c>
      <c r="M30" s="159">
        <f t="shared" si="2"/>
        <v>15.837662337662339</v>
      </c>
      <c r="N30" s="159">
        <f t="shared" si="3"/>
        <v>17.831168831168831</v>
      </c>
      <c r="O30" s="44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</row>
    <row r="31" spans="1:204" ht="12.95" customHeight="1" x14ac:dyDescent="0.2">
      <c r="A31" s="35" t="s">
        <v>93</v>
      </c>
      <c r="B31" s="18" t="s">
        <v>121</v>
      </c>
      <c r="C31" s="80">
        <v>12</v>
      </c>
      <c r="D31" s="80">
        <v>9</v>
      </c>
      <c r="E31" s="21">
        <v>1504</v>
      </c>
      <c r="F31" s="21">
        <v>1892</v>
      </c>
      <c r="G31" s="159">
        <f t="shared" si="0"/>
        <v>11.393939393939393</v>
      </c>
      <c r="H31" s="159">
        <f t="shared" si="1"/>
        <v>19.111111111111111</v>
      </c>
      <c r="I31" s="21">
        <v>15</v>
      </c>
      <c r="J31" s="21">
        <v>15</v>
      </c>
      <c r="K31" s="21">
        <v>1578</v>
      </c>
      <c r="L31" s="21">
        <v>1751</v>
      </c>
      <c r="M31" s="159">
        <f t="shared" si="2"/>
        <v>9.5636363636363644</v>
      </c>
      <c r="N31" s="159">
        <f t="shared" si="3"/>
        <v>10.612121212121211</v>
      </c>
      <c r="O31" s="44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</row>
    <row r="32" spans="1:204" ht="12.95" customHeight="1" x14ac:dyDescent="0.2">
      <c r="A32" s="35" t="s">
        <v>94</v>
      </c>
      <c r="B32" s="18" t="s">
        <v>122</v>
      </c>
      <c r="C32" s="80">
        <v>15</v>
      </c>
      <c r="D32" s="80">
        <v>16</v>
      </c>
      <c r="E32" s="21">
        <v>4810</v>
      </c>
      <c r="F32" s="21">
        <v>4801</v>
      </c>
      <c r="G32" s="159">
        <f t="shared" si="0"/>
        <v>29.151515151515152</v>
      </c>
      <c r="H32" s="159">
        <f t="shared" si="1"/>
        <v>27.27840909090909</v>
      </c>
      <c r="I32" s="21">
        <v>17</v>
      </c>
      <c r="J32" s="21">
        <v>17</v>
      </c>
      <c r="K32" s="21">
        <v>1515</v>
      </c>
      <c r="L32" s="21">
        <v>1631</v>
      </c>
      <c r="M32" s="159">
        <f t="shared" si="2"/>
        <v>8.1016042780748663</v>
      </c>
      <c r="N32" s="159">
        <f t="shared" si="3"/>
        <v>8.7219251336898385</v>
      </c>
      <c r="O32" s="44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</row>
    <row r="33" spans="1:204" ht="12.95" customHeight="1" x14ac:dyDescent="0.2">
      <c r="A33" s="35" t="s">
        <v>95</v>
      </c>
      <c r="B33" s="18" t="s">
        <v>123</v>
      </c>
      <c r="C33" s="80">
        <v>49</v>
      </c>
      <c r="D33" s="80">
        <v>60</v>
      </c>
      <c r="E33" s="21">
        <v>26090</v>
      </c>
      <c r="F33" s="21">
        <v>29014</v>
      </c>
      <c r="G33" s="159">
        <f t="shared" si="0"/>
        <v>48.404452690166977</v>
      </c>
      <c r="H33" s="159">
        <f t="shared" si="1"/>
        <v>43.960606060606061</v>
      </c>
      <c r="I33" s="21">
        <v>90</v>
      </c>
      <c r="J33" s="21">
        <v>90</v>
      </c>
      <c r="K33" s="21">
        <v>17567</v>
      </c>
      <c r="L33" s="21">
        <v>23331</v>
      </c>
      <c r="M33" s="159">
        <f t="shared" si="2"/>
        <v>17.744444444444444</v>
      </c>
      <c r="N33" s="159">
        <f t="shared" si="3"/>
        <v>23.566666666666666</v>
      </c>
      <c r="O33" s="44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</row>
    <row r="34" spans="1:204" ht="12.95" customHeight="1" x14ac:dyDescent="0.2">
      <c r="A34" s="35" t="s">
        <v>96</v>
      </c>
      <c r="B34" s="18" t="s">
        <v>124</v>
      </c>
      <c r="C34" s="163"/>
      <c r="D34" s="163"/>
      <c r="E34" s="163"/>
      <c r="F34" s="21"/>
      <c r="G34" s="21"/>
      <c r="H34" s="21"/>
      <c r="I34" s="21"/>
      <c r="J34" s="21"/>
      <c r="K34" s="21"/>
      <c r="L34" s="21"/>
      <c r="M34" s="21"/>
      <c r="N34" s="21"/>
      <c r="O34" s="44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</row>
    <row r="35" spans="1:204" ht="12.95" customHeight="1" x14ac:dyDescent="0.2">
      <c r="A35" s="49"/>
      <c r="B35" s="50" t="s">
        <v>52</v>
      </c>
      <c r="C35" s="45">
        <f>SUM(C9:C34)</f>
        <v>588</v>
      </c>
      <c r="D35" s="45">
        <f>SUM(D9:D34)</f>
        <v>633</v>
      </c>
      <c r="E35" s="45">
        <f>SUM(E9:E34)</f>
        <v>187001</v>
      </c>
      <c r="F35" s="45">
        <f>SUM(F9:F34)</f>
        <v>215623</v>
      </c>
      <c r="G35" s="162">
        <f>E35/C35/11</f>
        <v>28.911719233147803</v>
      </c>
      <c r="H35" s="162">
        <f>F35/D35/11</f>
        <v>30.966968260807121</v>
      </c>
      <c r="I35" s="45">
        <f>SUM(I8:I33)</f>
        <v>619</v>
      </c>
      <c r="J35" s="45">
        <f>SUM(J8:J33)</f>
        <v>619</v>
      </c>
      <c r="K35" s="45">
        <f>SUM(K8:K33)</f>
        <v>90505</v>
      </c>
      <c r="L35" s="45">
        <f>SUM(L8:L33)</f>
        <v>104202</v>
      </c>
      <c r="M35" s="162">
        <f>K35/I35/11</f>
        <v>13.29196651490674</v>
      </c>
      <c r="N35" s="162">
        <f>L35/J35/11</f>
        <v>15.30356880599207</v>
      </c>
      <c r="O35" s="6"/>
    </row>
    <row r="36" spans="1:204" ht="12.9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204" ht="12.95" customHeight="1" x14ac:dyDescent="0.2">
      <c r="A37" s="25"/>
      <c r="B37" s="25"/>
      <c r="C37" s="25"/>
      <c r="D37" s="25"/>
      <c r="E37" s="25"/>
      <c r="F37" s="25"/>
      <c r="G37" s="25"/>
      <c r="H37" s="25"/>
      <c r="I37" s="25"/>
      <c r="K37" s="25"/>
      <c r="M37" s="25"/>
      <c r="N37" s="25"/>
      <c r="O37" s="25"/>
    </row>
    <row r="38" spans="1:204" ht="15.95" customHeight="1" x14ac:dyDescent="0.2">
      <c r="A38" s="25"/>
      <c r="F38" s="43"/>
      <c r="G38" s="25"/>
      <c r="H38" s="43"/>
      <c r="I38" s="43"/>
      <c r="J38" s="43"/>
      <c r="K38" s="25"/>
      <c r="L38" s="43"/>
      <c r="M38" s="43"/>
      <c r="N38" s="43"/>
      <c r="O38" s="25"/>
    </row>
    <row r="39" spans="1:204" ht="15.95" customHeight="1" x14ac:dyDescent="0.25">
      <c r="A39" s="25"/>
      <c r="B39" s="27"/>
      <c r="C39" s="27"/>
      <c r="D39" s="27"/>
      <c r="E39" s="25"/>
      <c r="F39" s="43"/>
      <c r="G39" s="25"/>
      <c r="H39" s="43"/>
      <c r="I39" s="43"/>
      <c r="J39" s="43"/>
      <c r="K39" s="25"/>
      <c r="L39" s="43"/>
      <c r="M39" s="43"/>
      <c r="N39" s="43"/>
      <c r="O39" s="25"/>
    </row>
    <row r="40" spans="1:204" ht="12.95" customHeight="1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</row>
    <row r="41" spans="1:204" ht="12.95" customHeight="1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spans="1:204" ht="12.95" customHeight="1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</sheetData>
  <mergeCells count="12">
    <mergeCell ref="K5:L5"/>
    <mergeCell ref="M5:N5"/>
    <mergeCell ref="M1:N1"/>
    <mergeCell ref="A2:N2"/>
    <mergeCell ref="A4:A6"/>
    <mergeCell ref="B4:B6"/>
    <mergeCell ref="C4:H4"/>
    <mergeCell ref="I4:N4"/>
    <mergeCell ref="C5:D5"/>
    <mergeCell ref="E5:F5"/>
    <mergeCell ref="G5:H5"/>
    <mergeCell ref="I5:J5"/>
  </mergeCells>
  <pageMargins left="0.7" right="0.7" top="0.75" bottom="0.75" header="0.3" footer="0.3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opLeftCell="A28" zoomScaleNormal="100" workbookViewId="0">
      <selection activeCell="C35" sqref="C35"/>
    </sheetView>
  </sheetViews>
  <sheetFormatPr defaultRowHeight="12.75" x14ac:dyDescent="0.2"/>
  <cols>
    <col min="1" max="1" width="3" customWidth="1"/>
    <col min="2" max="2" width="25.28515625" customWidth="1"/>
    <col min="3" max="3" width="10.42578125" customWidth="1"/>
    <col min="4" max="5" width="11.85546875" customWidth="1"/>
    <col min="6" max="6" width="3.7109375" customWidth="1"/>
    <col min="7" max="7" width="24.85546875" customWidth="1"/>
    <col min="8" max="8" width="10.42578125" customWidth="1"/>
    <col min="9" max="9" width="11.5703125" customWidth="1"/>
    <col min="10" max="10" width="11.140625" customWidth="1"/>
  </cols>
  <sheetData>
    <row r="1" spans="1:11" ht="12.95" customHeight="1" x14ac:dyDescent="0.2">
      <c r="J1" s="110" t="s">
        <v>471</v>
      </c>
    </row>
    <row r="2" spans="1:11" ht="15.95" customHeight="1" x14ac:dyDescent="0.25">
      <c r="B2" s="357" t="s">
        <v>26</v>
      </c>
      <c r="C2" s="357"/>
      <c r="D2" s="357"/>
      <c r="E2" s="357"/>
      <c r="F2" s="357"/>
      <c r="G2" s="357"/>
      <c r="H2" s="357"/>
      <c r="I2" s="357"/>
      <c r="J2" s="357"/>
    </row>
    <row r="3" spans="1:11" x14ac:dyDescent="0.2">
      <c r="A3" s="33"/>
      <c r="B3" s="33"/>
      <c r="C3" s="33"/>
      <c r="D3" s="33"/>
      <c r="E3" s="33"/>
      <c r="F3" s="33"/>
      <c r="G3" s="33"/>
      <c r="H3" s="33"/>
      <c r="I3" s="33"/>
      <c r="J3" s="33"/>
    </row>
    <row r="4" spans="1:11" ht="83.85" customHeight="1" x14ac:dyDescent="0.2">
      <c r="A4" s="68"/>
      <c r="B4" s="164" t="s">
        <v>423</v>
      </c>
      <c r="C4" s="70" t="s">
        <v>416</v>
      </c>
      <c r="D4" s="70" t="s">
        <v>420</v>
      </c>
      <c r="E4" s="70" t="s">
        <v>468</v>
      </c>
      <c r="F4" s="70"/>
      <c r="G4" s="70" t="s">
        <v>423</v>
      </c>
      <c r="H4" s="70" t="s">
        <v>416</v>
      </c>
      <c r="I4" s="70" t="s">
        <v>420</v>
      </c>
      <c r="J4" s="70" t="s">
        <v>468</v>
      </c>
      <c r="K4" s="6"/>
    </row>
    <row r="5" spans="1:11" ht="16.7" customHeight="1" x14ac:dyDescent="0.2">
      <c r="A5" s="68"/>
      <c r="B5" s="52"/>
      <c r="C5" s="358" t="s">
        <v>467</v>
      </c>
      <c r="D5" s="359"/>
      <c r="E5" s="360"/>
      <c r="F5" s="168"/>
      <c r="G5" s="170"/>
      <c r="H5" s="358" t="s">
        <v>470</v>
      </c>
      <c r="I5" s="359"/>
      <c r="J5" s="360"/>
      <c r="K5" s="6"/>
    </row>
    <row r="6" spans="1:11" ht="18.2" customHeight="1" x14ac:dyDescent="0.2">
      <c r="A6" s="68"/>
      <c r="B6" s="361" t="s">
        <v>424</v>
      </c>
      <c r="C6" s="362"/>
      <c r="D6" s="362"/>
      <c r="E6" s="362"/>
      <c r="F6" s="362"/>
      <c r="G6" s="362"/>
      <c r="H6" s="362"/>
      <c r="I6" s="362"/>
      <c r="J6" s="363"/>
      <c r="K6" s="6"/>
    </row>
    <row r="7" spans="1:11" ht="16.7" customHeight="1" x14ac:dyDescent="0.2">
      <c r="A7" s="15">
        <v>1</v>
      </c>
      <c r="B7" s="82" t="s">
        <v>425</v>
      </c>
      <c r="C7" s="22">
        <v>40</v>
      </c>
      <c r="D7" s="22">
        <v>12500</v>
      </c>
      <c r="E7" s="171">
        <f t="shared" ref="E7:E30" si="0">D7/C7/11</f>
        <v>28.40909090909091</v>
      </c>
      <c r="F7" s="15">
        <v>1</v>
      </c>
      <c r="G7" s="82" t="s">
        <v>425</v>
      </c>
      <c r="H7" s="22">
        <v>40</v>
      </c>
      <c r="I7" s="22">
        <v>11610</v>
      </c>
      <c r="J7" s="171">
        <f t="shared" ref="J7:J30" si="1">I7/H7/11</f>
        <v>26.386363636363637</v>
      </c>
      <c r="K7" s="6"/>
    </row>
    <row r="8" spans="1:11" ht="16.7" customHeight="1" x14ac:dyDescent="0.2">
      <c r="A8" s="15">
        <v>2</v>
      </c>
      <c r="B8" s="82" t="s">
        <v>426</v>
      </c>
      <c r="C8" s="22">
        <v>25</v>
      </c>
      <c r="D8" s="22">
        <v>7082</v>
      </c>
      <c r="E8" s="171">
        <f t="shared" si="0"/>
        <v>25.75272727272727</v>
      </c>
      <c r="F8" s="15">
        <v>2</v>
      </c>
      <c r="G8" s="82" t="s">
        <v>426</v>
      </c>
      <c r="H8" s="22">
        <v>25</v>
      </c>
      <c r="I8" s="22">
        <v>7075</v>
      </c>
      <c r="J8" s="171">
        <f t="shared" si="1"/>
        <v>25.727272727272727</v>
      </c>
      <c r="K8" s="6"/>
    </row>
    <row r="9" spans="1:11" ht="16.7" customHeight="1" x14ac:dyDescent="0.2">
      <c r="A9" s="15">
        <v>3</v>
      </c>
      <c r="B9" s="82" t="s">
        <v>427</v>
      </c>
      <c r="C9" s="22">
        <v>60</v>
      </c>
      <c r="D9" s="22">
        <v>20438</v>
      </c>
      <c r="E9" s="171">
        <f t="shared" si="0"/>
        <v>30.966666666666665</v>
      </c>
      <c r="F9" s="15">
        <v>3</v>
      </c>
      <c r="G9" s="82" t="s">
        <v>427</v>
      </c>
      <c r="H9" s="22">
        <v>60</v>
      </c>
      <c r="I9" s="22">
        <v>23810</v>
      </c>
      <c r="J9" s="171">
        <f t="shared" si="1"/>
        <v>36.075757575757571</v>
      </c>
      <c r="K9" s="6"/>
    </row>
    <row r="10" spans="1:11" ht="16.7" customHeight="1" x14ac:dyDescent="0.2">
      <c r="A10" s="15">
        <v>4</v>
      </c>
      <c r="B10" s="82" t="s">
        <v>428</v>
      </c>
      <c r="C10" s="22">
        <v>58</v>
      </c>
      <c r="D10" s="22">
        <v>16520</v>
      </c>
      <c r="E10" s="171">
        <f t="shared" si="0"/>
        <v>25.89341692789969</v>
      </c>
      <c r="F10" s="15">
        <v>4</v>
      </c>
      <c r="G10" s="82" t="s">
        <v>428</v>
      </c>
      <c r="H10" s="22">
        <v>58</v>
      </c>
      <c r="I10" s="22">
        <v>16328</v>
      </c>
      <c r="J10" s="171">
        <f t="shared" si="1"/>
        <v>25.592476489028215</v>
      </c>
      <c r="K10" s="6"/>
    </row>
    <row r="11" spans="1:11" ht="16.7" customHeight="1" x14ac:dyDescent="0.2">
      <c r="A11" s="15">
        <v>5</v>
      </c>
      <c r="B11" s="82" t="s">
        <v>429</v>
      </c>
      <c r="C11" s="22">
        <v>27</v>
      </c>
      <c r="D11" s="22">
        <v>9193</v>
      </c>
      <c r="E11" s="171">
        <f t="shared" si="0"/>
        <v>30.952861952861952</v>
      </c>
      <c r="F11" s="15">
        <v>5</v>
      </c>
      <c r="G11" s="82" t="s">
        <v>429</v>
      </c>
      <c r="H11" s="22">
        <v>27</v>
      </c>
      <c r="I11" s="22">
        <v>9558</v>
      </c>
      <c r="J11" s="171">
        <f t="shared" si="1"/>
        <v>32.18181818181818</v>
      </c>
      <c r="K11" s="6"/>
    </row>
    <row r="12" spans="1:11" ht="16.7" customHeight="1" x14ac:dyDescent="0.2">
      <c r="A12" s="15">
        <v>6</v>
      </c>
      <c r="B12" s="82" t="s">
        <v>430</v>
      </c>
      <c r="C12" s="22">
        <v>25</v>
      </c>
      <c r="D12" s="22">
        <v>7805</v>
      </c>
      <c r="E12" s="171">
        <f t="shared" si="0"/>
        <v>28.381818181818179</v>
      </c>
      <c r="F12" s="15">
        <v>6</v>
      </c>
      <c r="G12" s="82" t="s">
        <v>430</v>
      </c>
      <c r="H12" s="22">
        <v>25</v>
      </c>
      <c r="I12" s="22">
        <v>7823</v>
      </c>
      <c r="J12" s="171">
        <f t="shared" si="1"/>
        <v>28.447272727272729</v>
      </c>
      <c r="K12" s="6"/>
    </row>
    <row r="13" spans="1:11" ht="16.7" customHeight="1" x14ac:dyDescent="0.2">
      <c r="A13" s="15">
        <v>7</v>
      </c>
      <c r="B13" s="82" t="s">
        <v>431</v>
      </c>
      <c r="C13" s="22">
        <v>40</v>
      </c>
      <c r="D13" s="22">
        <v>15975</v>
      </c>
      <c r="E13" s="171">
        <f t="shared" si="0"/>
        <v>36.30681818181818</v>
      </c>
      <c r="F13" s="15">
        <v>7</v>
      </c>
      <c r="G13" s="82" t="s">
        <v>431</v>
      </c>
      <c r="H13" s="22">
        <v>40</v>
      </c>
      <c r="I13" s="22">
        <v>16254</v>
      </c>
      <c r="J13" s="171">
        <f t="shared" si="1"/>
        <v>36.940909090909095</v>
      </c>
      <c r="K13" s="6"/>
    </row>
    <row r="14" spans="1:11" ht="16.7" customHeight="1" x14ac:dyDescent="0.2">
      <c r="A14" s="15">
        <v>8</v>
      </c>
      <c r="B14" s="82" t="s">
        <v>432</v>
      </c>
      <c r="C14" s="22">
        <v>27</v>
      </c>
      <c r="D14" s="22">
        <v>7230</v>
      </c>
      <c r="E14" s="171">
        <f t="shared" si="0"/>
        <v>24.343434343434343</v>
      </c>
      <c r="F14" s="15">
        <v>8</v>
      </c>
      <c r="G14" s="82" t="s">
        <v>432</v>
      </c>
      <c r="H14" s="22">
        <v>27</v>
      </c>
      <c r="I14" s="22">
        <v>6738</v>
      </c>
      <c r="J14" s="171">
        <f t="shared" si="1"/>
        <v>22.686868686868685</v>
      </c>
      <c r="K14" s="6"/>
    </row>
    <row r="15" spans="1:11" ht="16.7" customHeight="1" x14ac:dyDescent="0.2">
      <c r="A15" s="15">
        <v>9</v>
      </c>
      <c r="B15" s="82" t="s">
        <v>433</v>
      </c>
      <c r="C15" s="22">
        <v>145</v>
      </c>
      <c r="D15" s="22">
        <v>77377</v>
      </c>
      <c r="E15" s="171">
        <f t="shared" si="0"/>
        <v>48.512225705329158</v>
      </c>
      <c r="F15" s="15">
        <v>9</v>
      </c>
      <c r="G15" s="82" t="s">
        <v>433</v>
      </c>
      <c r="H15" s="22">
        <v>145</v>
      </c>
      <c r="I15" s="22">
        <v>78183</v>
      </c>
      <c r="J15" s="171">
        <f t="shared" si="1"/>
        <v>49.017554858934176</v>
      </c>
      <c r="K15" s="6"/>
    </row>
    <row r="16" spans="1:11" ht="16.7" customHeight="1" x14ac:dyDescent="0.2">
      <c r="A16" s="15">
        <v>10</v>
      </c>
      <c r="B16" s="82" t="s">
        <v>434</v>
      </c>
      <c r="C16" s="22">
        <v>30</v>
      </c>
      <c r="D16" s="22">
        <v>6363</v>
      </c>
      <c r="E16" s="171">
        <f t="shared" si="0"/>
        <v>19.281818181818181</v>
      </c>
      <c r="F16" s="15">
        <v>10</v>
      </c>
      <c r="G16" s="82" t="s">
        <v>434</v>
      </c>
      <c r="H16" s="22">
        <v>30</v>
      </c>
      <c r="I16" s="22">
        <v>7412</v>
      </c>
      <c r="J16" s="171">
        <f t="shared" si="1"/>
        <v>22.460606060606061</v>
      </c>
      <c r="K16" s="6"/>
    </row>
    <row r="17" spans="1:11" ht="16.7" customHeight="1" x14ac:dyDescent="0.2">
      <c r="A17" s="15">
        <v>11</v>
      </c>
      <c r="B17" s="82" t="s">
        <v>435</v>
      </c>
      <c r="C17" s="22">
        <v>24</v>
      </c>
      <c r="D17" s="22">
        <v>5206</v>
      </c>
      <c r="E17" s="171">
        <f t="shared" si="0"/>
        <v>19.719696969696969</v>
      </c>
      <c r="F17" s="15">
        <v>11</v>
      </c>
      <c r="G17" s="82" t="s">
        <v>435</v>
      </c>
      <c r="H17" s="22">
        <v>24</v>
      </c>
      <c r="I17" s="22">
        <v>4624</v>
      </c>
      <c r="J17" s="171">
        <f t="shared" si="1"/>
        <v>17.515151515151516</v>
      </c>
      <c r="K17" s="6"/>
    </row>
    <row r="18" spans="1:11" ht="16.7" customHeight="1" x14ac:dyDescent="0.2">
      <c r="A18" s="15">
        <v>12</v>
      </c>
      <c r="B18" s="82" t="s">
        <v>436</v>
      </c>
      <c r="C18" s="22">
        <v>50</v>
      </c>
      <c r="D18" s="22">
        <v>13980</v>
      </c>
      <c r="E18" s="171">
        <f t="shared" si="0"/>
        <v>25.418181818181822</v>
      </c>
      <c r="F18" s="15">
        <v>12</v>
      </c>
      <c r="G18" s="82" t="s">
        <v>436</v>
      </c>
      <c r="H18" s="22">
        <v>50</v>
      </c>
      <c r="I18" s="22">
        <v>15416</v>
      </c>
      <c r="J18" s="171">
        <f t="shared" si="1"/>
        <v>28.029090909090908</v>
      </c>
      <c r="K18" s="6"/>
    </row>
    <row r="19" spans="1:11" ht="16.7" customHeight="1" x14ac:dyDescent="0.2">
      <c r="A19" s="15">
        <v>13</v>
      </c>
      <c r="B19" s="82" t="s">
        <v>437</v>
      </c>
      <c r="C19" s="22">
        <v>38</v>
      </c>
      <c r="D19" s="22">
        <v>12623</v>
      </c>
      <c r="E19" s="171">
        <f t="shared" si="0"/>
        <v>30.198564593301434</v>
      </c>
      <c r="F19" s="15">
        <v>13</v>
      </c>
      <c r="G19" s="82" t="s">
        <v>437</v>
      </c>
      <c r="H19" s="22">
        <v>38</v>
      </c>
      <c r="I19" s="22">
        <v>13370</v>
      </c>
      <c r="J19" s="171">
        <f t="shared" si="1"/>
        <v>31.985645933014357</v>
      </c>
      <c r="K19" s="6"/>
    </row>
    <row r="20" spans="1:11" ht="16.7" customHeight="1" x14ac:dyDescent="0.2">
      <c r="A20" s="15">
        <v>14</v>
      </c>
      <c r="B20" s="82" t="s">
        <v>438</v>
      </c>
      <c r="C20" s="22">
        <v>45</v>
      </c>
      <c r="D20" s="22">
        <v>18748</v>
      </c>
      <c r="E20" s="171">
        <f t="shared" si="0"/>
        <v>37.874747474747473</v>
      </c>
      <c r="F20" s="15">
        <v>14</v>
      </c>
      <c r="G20" s="82" t="s">
        <v>438</v>
      </c>
      <c r="H20" s="22">
        <v>45</v>
      </c>
      <c r="I20" s="22">
        <v>27145</v>
      </c>
      <c r="J20" s="171">
        <f t="shared" si="1"/>
        <v>54.838383838383834</v>
      </c>
      <c r="K20" s="6"/>
    </row>
    <row r="21" spans="1:11" ht="16.7" customHeight="1" x14ac:dyDescent="0.2">
      <c r="A21" s="15">
        <v>15</v>
      </c>
      <c r="B21" s="82" t="s">
        <v>439</v>
      </c>
      <c r="C21" s="22">
        <v>40</v>
      </c>
      <c r="D21" s="22">
        <v>10931</v>
      </c>
      <c r="E21" s="171">
        <f t="shared" si="0"/>
        <v>24.843181818181815</v>
      </c>
      <c r="F21" s="15">
        <v>15</v>
      </c>
      <c r="G21" s="82" t="s">
        <v>439</v>
      </c>
      <c r="H21" s="22">
        <v>40</v>
      </c>
      <c r="I21" s="22">
        <v>12049</v>
      </c>
      <c r="J21" s="171">
        <f t="shared" si="1"/>
        <v>27.384090909090911</v>
      </c>
      <c r="K21" s="6"/>
    </row>
    <row r="22" spans="1:11" ht="16.7" customHeight="1" x14ac:dyDescent="0.2">
      <c r="A22" s="15">
        <v>16</v>
      </c>
      <c r="B22" s="82" t="s">
        <v>440</v>
      </c>
      <c r="C22" s="22">
        <v>23</v>
      </c>
      <c r="D22" s="22">
        <v>5895</v>
      </c>
      <c r="E22" s="171">
        <f t="shared" si="0"/>
        <v>23.300395256916996</v>
      </c>
      <c r="F22" s="15">
        <v>16</v>
      </c>
      <c r="G22" s="82" t="s">
        <v>440</v>
      </c>
      <c r="H22" s="22">
        <v>23</v>
      </c>
      <c r="I22" s="22">
        <v>5415</v>
      </c>
      <c r="J22" s="171">
        <f t="shared" si="1"/>
        <v>21.403162055335969</v>
      </c>
      <c r="K22" s="6"/>
    </row>
    <row r="23" spans="1:11" ht="16.7" customHeight="1" x14ac:dyDescent="0.2">
      <c r="A23" s="15">
        <v>17</v>
      </c>
      <c r="B23" s="82" t="s">
        <v>441</v>
      </c>
      <c r="C23" s="22">
        <v>25</v>
      </c>
      <c r="D23" s="22">
        <v>9239</v>
      </c>
      <c r="E23" s="171">
        <f t="shared" si="0"/>
        <v>33.596363636363634</v>
      </c>
      <c r="F23" s="15">
        <v>17</v>
      </c>
      <c r="G23" s="82" t="s">
        <v>441</v>
      </c>
      <c r="H23" s="22">
        <v>25</v>
      </c>
      <c r="I23" s="22">
        <v>12588</v>
      </c>
      <c r="J23" s="171">
        <f t="shared" si="1"/>
        <v>45.774545454545454</v>
      </c>
      <c r="K23" s="6"/>
    </row>
    <row r="24" spans="1:11" ht="16.7" customHeight="1" x14ac:dyDescent="0.2">
      <c r="A24" s="15">
        <v>18</v>
      </c>
      <c r="B24" s="82" t="s">
        <v>442</v>
      </c>
      <c r="C24" s="22">
        <v>27</v>
      </c>
      <c r="D24" s="22">
        <v>7217</v>
      </c>
      <c r="E24" s="171">
        <f t="shared" si="0"/>
        <v>24.299663299663301</v>
      </c>
      <c r="F24" s="15">
        <v>18</v>
      </c>
      <c r="G24" s="82" t="s">
        <v>442</v>
      </c>
      <c r="H24" s="22">
        <v>27</v>
      </c>
      <c r="I24" s="22">
        <v>7223</v>
      </c>
      <c r="J24" s="171">
        <f t="shared" si="1"/>
        <v>24.319865319865322</v>
      </c>
      <c r="K24" s="6"/>
    </row>
    <row r="25" spans="1:11" ht="16.7" customHeight="1" x14ac:dyDescent="0.2">
      <c r="A25" s="15">
        <v>19</v>
      </c>
      <c r="B25" s="82" t="s">
        <v>443</v>
      </c>
      <c r="C25" s="22">
        <v>60</v>
      </c>
      <c r="D25" s="22">
        <v>27358</v>
      </c>
      <c r="E25" s="171">
        <f t="shared" si="0"/>
        <v>41.451515151515146</v>
      </c>
      <c r="F25" s="15">
        <v>19</v>
      </c>
      <c r="G25" s="82" t="s">
        <v>443</v>
      </c>
      <c r="H25" s="22">
        <v>60</v>
      </c>
      <c r="I25" s="22">
        <v>27885</v>
      </c>
      <c r="J25" s="171">
        <f t="shared" si="1"/>
        <v>42.25</v>
      </c>
      <c r="K25" s="6"/>
    </row>
    <row r="26" spans="1:11" ht="16.7" customHeight="1" x14ac:dyDescent="0.2">
      <c r="A26" s="15">
        <v>20</v>
      </c>
      <c r="B26" s="82" t="s">
        <v>444</v>
      </c>
      <c r="C26" s="22">
        <v>39</v>
      </c>
      <c r="D26" s="22">
        <v>8282</v>
      </c>
      <c r="E26" s="171">
        <f t="shared" si="0"/>
        <v>19.305361305361306</v>
      </c>
      <c r="F26" s="15">
        <v>20</v>
      </c>
      <c r="G26" s="82" t="s">
        <v>444</v>
      </c>
      <c r="H26" s="22">
        <v>39</v>
      </c>
      <c r="I26" s="22">
        <v>8944</v>
      </c>
      <c r="J26" s="171">
        <f t="shared" si="1"/>
        <v>20.848484848484848</v>
      </c>
      <c r="K26" s="6"/>
    </row>
    <row r="27" spans="1:11" ht="16.7" customHeight="1" x14ac:dyDescent="0.2">
      <c r="A27" s="15">
        <v>21</v>
      </c>
      <c r="B27" s="82" t="s">
        <v>445</v>
      </c>
      <c r="C27" s="22">
        <v>27</v>
      </c>
      <c r="D27" s="22">
        <v>8102</v>
      </c>
      <c r="E27" s="171">
        <f t="shared" si="0"/>
        <v>27.27946127946128</v>
      </c>
      <c r="F27" s="15">
        <v>21</v>
      </c>
      <c r="G27" s="82" t="s">
        <v>445</v>
      </c>
      <c r="H27" s="22">
        <v>27</v>
      </c>
      <c r="I27" s="22">
        <v>9410</v>
      </c>
      <c r="J27" s="171">
        <f t="shared" si="1"/>
        <v>31.683501683501685</v>
      </c>
      <c r="K27" s="6"/>
    </row>
    <row r="28" spans="1:11" ht="16.7" customHeight="1" x14ac:dyDescent="0.2">
      <c r="A28" s="15">
        <v>22</v>
      </c>
      <c r="B28" s="82" t="s">
        <v>446</v>
      </c>
      <c r="C28" s="22">
        <v>33</v>
      </c>
      <c r="D28" s="22">
        <v>9328</v>
      </c>
      <c r="E28" s="171">
        <f t="shared" si="0"/>
        <v>25.696969696969699</v>
      </c>
      <c r="F28" s="15">
        <v>22</v>
      </c>
      <c r="G28" s="82" t="s">
        <v>469</v>
      </c>
      <c r="H28" s="22">
        <v>33</v>
      </c>
      <c r="I28" s="22">
        <v>9686</v>
      </c>
      <c r="J28" s="171">
        <f t="shared" si="1"/>
        <v>26.683195592286499</v>
      </c>
      <c r="K28" s="6"/>
    </row>
    <row r="29" spans="1:11" ht="16.7" customHeight="1" x14ac:dyDescent="0.2">
      <c r="A29" s="15">
        <v>23</v>
      </c>
      <c r="B29" s="82" t="s">
        <v>447</v>
      </c>
      <c r="C29" s="22">
        <v>22</v>
      </c>
      <c r="D29" s="22">
        <v>6144</v>
      </c>
      <c r="E29" s="171">
        <f t="shared" si="0"/>
        <v>25.388429752066113</v>
      </c>
      <c r="F29" s="15">
        <v>23</v>
      </c>
      <c r="G29" s="82" t="s">
        <v>447</v>
      </c>
      <c r="H29" s="22">
        <v>22</v>
      </c>
      <c r="I29" s="22">
        <v>6483</v>
      </c>
      <c r="J29" s="171">
        <f t="shared" si="1"/>
        <v>26.789256198347108</v>
      </c>
      <c r="K29" s="6"/>
    </row>
    <row r="30" spans="1:11" ht="16.7" customHeight="1" x14ac:dyDescent="0.2">
      <c r="A30" s="15">
        <v>24</v>
      </c>
      <c r="B30" s="82" t="s">
        <v>448</v>
      </c>
      <c r="C30" s="22">
        <v>34</v>
      </c>
      <c r="D30" s="22">
        <v>6869</v>
      </c>
      <c r="E30" s="171">
        <f t="shared" si="0"/>
        <v>18.366310160427808</v>
      </c>
      <c r="F30" s="15">
        <v>24</v>
      </c>
      <c r="G30" s="82" t="s">
        <v>448</v>
      </c>
      <c r="H30" s="22">
        <v>34</v>
      </c>
      <c r="I30" s="22">
        <v>7642</v>
      </c>
      <c r="J30" s="171">
        <f t="shared" si="1"/>
        <v>20.433155080213904</v>
      </c>
      <c r="K30" s="6"/>
    </row>
    <row r="31" spans="1:11" ht="16.7" customHeight="1" x14ac:dyDescent="0.2">
      <c r="A31" s="15">
        <v>25</v>
      </c>
      <c r="B31" s="82"/>
      <c r="C31" s="22"/>
      <c r="D31" s="22"/>
      <c r="E31" s="54"/>
      <c r="F31" s="15"/>
      <c r="G31" s="82"/>
      <c r="H31" s="22"/>
      <c r="I31" s="22"/>
      <c r="J31" s="54"/>
      <c r="K31" s="6"/>
    </row>
    <row r="32" spans="1:11" ht="16.7" customHeight="1" x14ac:dyDescent="0.2">
      <c r="A32" s="54"/>
      <c r="B32" s="165" t="s">
        <v>52</v>
      </c>
      <c r="C32" s="23">
        <f>SUM(C7:C31)</f>
        <v>964</v>
      </c>
      <c r="D32" s="23">
        <f>SUM(D7:D31)</f>
        <v>330405</v>
      </c>
      <c r="E32" s="169">
        <f>D32/C32/11</f>
        <v>31.158525084873634</v>
      </c>
      <c r="F32" s="169"/>
      <c r="G32" s="165" t="s">
        <v>52</v>
      </c>
      <c r="H32" s="23">
        <f>SUM(H7:H31)</f>
        <v>964</v>
      </c>
      <c r="I32" s="23">
        <f>SUM(I7:I31)</f>
        <v>352671</v>
      </c>
      <c r="J32" s="169">
        <f t="shared" ref="J32:J40" si="2">I32/H32/11</f>
        <v>33.258298755186722</v>
      </c>
      <c r="K32" s="6"/>
    </row>
    <row r="33" spans="1:11" ht="16.7" customHeight="1" x14ac:dyDescent="0.2">
      <c r="A33" s="54"/>
      <c r="B33" s="361" t="s">
        <v>449</v>
      </c>
      <c r="C33" s="362"/>
      <c r="D33" s="362"/>
      <c r="E33" s="362"/>
      <c r="F33" s="362"/>
      <c r="G33" s="362"/>
      <c r="H33" s="362"/>
      <c r="I33" s="362"/>
      <c r="J33" s="363" t="e">
        <f t="shared" si="2"/>
        <v>#DIV/0!</v>
      </c>
      <c r="K33" s="6"/>
    </row>
    <row r="34" spans="1:11" ht="16.7" customHeight="1" x14ac:dyDescent="0.2">
      <c r="A34" s="15">
        <v>1</v>
      </c>
      <c r="B34" s="166" t="s">
        <v>450</v>
      </c>
      <c r="C34" s="65">
        <v>21</v>
      </c>
      <c r="D34" s="22">
        <v>9031</v>
      </c>
      <c r="E34" s="171">
        <f t="shared" ref="E34:E40" si="3">D34/C34/11</f>
        <v>39.095238095238095</v>
      </c>
      <c r="F34" s="15">
        <v>1</v>
      </c>
      <c r="G34" s="166" t="s">
        <v>450</v>
      </c>
      <c r="H34" s="65">
        <v>21</v>
      </c>
      <c r="I34" s="22">
        <v>14580</v>
      </c>
      <c r="J34" s="171">
        <f t="shared" si="2"/>
        <v>63.116883116883123</v>
      </c>
      <c r="K34" s="6"/>
    </row>
    <row r="35" spans="1:11" ht="16.7" customHeight="1" x14ac:dyDescent="0.2">
      <c r="A35" s="15">
        <v>2</v>
      </c>
      <c r="B35" s="166" t="s">
        <v>451</v>
      </c>
      <c r="C35" s="65">
        <v>36</v>
      </c>
      <c r="D35" s="22">
        <v>11751</v>
      </c>
      <c r="E35" s="171">
        <f t="shared" si="3"/>
        <v>29.674242424242426</v>
      </c>
      <c r="F35" s="15">
        <v>2</v>
      </c>
      <c r="G35" s="166" t="s">
        <v>451</v>
      </c>
      <c r="H35" s="65">
        <v>36</v>
      </c>
      <c r="I35" s="22">
        <v>15516</v>
      </c>
      <c r="J35" s="171">
        <f t="shared" si="2"/>
        <v>39.18181818181818</v>
      </c>
      <c r="K35" s="6"/>
    </row>
    <row r="36" spans="1:11" ht="16.7" customHeight="1" x14ac:dyDescent="0.2">
      <c r="A36" s="15">
        <v>3</v>
      </c>
      <c r="B36" s="166" t="s">
        <v>452</v>
      </c>
      <c r="C36" s="65">
        <v>33</v>
      </c>
      <c r="D36" s="22">
        <v>12574</v>
      </c>
      <c r="E36" s="171">
        <f t="shared" si="3"/>
        <v>34.63911845730027</v>
      </c>
      <c r="F36" s="15">
        <v>3</v>
      </c>
      <c r="G36" s="166" t="s">
        <v>452</v>
      </c>
      <c r="H36" s="65">
        <v>33</v>
      </c>
      <c r="I36" s="22">
        <v>14833</v>
      </c>
      <c r="J36" s="171">
        <f t="shared" si="2"/>
        <v>40.862258953168045</v>
      </c>
      <c r="K36" s="6"/>
    </row>
    <row r="37" spans="1:11" ht="16.7" customHeight="1" x14ac:dyDescent="0.2">
      <c r="A37" s="15">
        <v>4</v>
      </c>
      <c r="B37" s="166" t="s">
        <v>453</v>
      </c>
      <c r="C37" s="65">
        <v>37</v>
      </c>
      <c r="D37" s="22">
        <v>9103</v>
      </c>
      <c r="E37" s="171">
        <f t="shared" si="3"/>
        <v>22.366093366093367</v>
      </c>
      <c r="F37" s="15">
        <v>4</v>
      </c>
      <c r="G37" s="166" t="s">
        <v>453</v>
      </c>
      <c r="H37" s="65">
        <v>37</v>
      </c>
      <c r="I37" s="22">
        <v>9523</v>
      </c>
      <c r="J37" s="171">
        <f t="shared" si="2"/>
        <v>23.398034398034397</v>
      </c>
      <c r="K37" s="6"/>
    </row>
    <row r="38" spans="1:11" ht="16.7" customHeight="1" x14ac:dyDescent="0.2">
      <c r="A38" s="15">
        <v>5</v>
      </c>
      <c r="B38" s="166" t="s">
        <v>454</v>
      </c>
      <c r="C38" s="65">
        <v>51</v>
      </c>
      <c r="D38" s="22">
        <v>21023</v>
      </c>
      <c r="E38" s="171">
        <f t="shared" si="3"/>
        <v>37.474153297682705</v>
      </c>
      <c r="F38" s="15">
        <v>5</v>
      </c>
      <c r="G38" s="166" t="s">
        <v>454</v>
      </c>
      <c r="H38" s="65">
        <v>51</v>
      </c>
      <c r="I38" s="22">
        <v>23808</v>
      </c>
      <c r="J38" s="171">
        <f t="shared" si="2"/>
        <v>42.438502673796791</v>
      </c>
      <c r="K38" s="6"/>
    </row>
    <row r="39" spans="1:11" ht="16.7" customHeight="1" x14ac:dyDescent="0.2">
      <c r="A39" s="15">
        <v>6</v>
      </c>
      <c r="B39" s="166" t="s">
        <v>455</v>
      </c>
      <c r="C39" s="65">
        <v>28</v>
      </c>
      <c r="D39" s="22">
        <v>7381</v>
      </c>
      <c r="E39" s="171">
        <f t="shared" si="3"/>
        <v>23.964285714285712</v>
      </c>
      <c r="F39" s="15">
        <v>6</v>
      </c>
      <c r="G39" s="166" t="s">
        <v>455</v>
      </c>
      <c r="H39" s="65">
        <v>28</v>
      </c>
      <c r="I39" s="22">
        <v>8514</v>
      </c>
      <c r="J39" s="171">
        <f t="shared" si="2"/>
        <v>27.642857142857142</v>
      </c>
      <c r="K39" s="6"/>
    </row>
    <row r="40" spans="1:11" ht="16.7" customHeight="1" x14ac:dyDescent="0.2">
      <c r="A40" s="15">
        <v>7</v>
      </c>
      <c r="B40" s="166" t="s">
        <v>456</v>
      </c>
      <c r="C40" s="65">
        <v>51</v>
      </c>
      <c r="D40" s="22">
        <v>10837</v>
      </c>
      <c r="E40" s="171">
        <f t="shared" si="3"/>
        <v>19.317290552584669</v>
      </c>
      <c r="F40" s="15">
        <v>7</v>
      </c>
      <c r="G40" s="166" t="s">
        <v>456</v>
      </c>
      <c r="H40" s="65">
        <v>51</v>
      </c>
      <c r="I40" s="22">
        <v>14308</v>
      </c>
      <c r="J40" s="171">
        <f t="shared" si="2"/>
        <v>25.504456327985739</v>
      </c>
      <c r="K40" s="6"/>
    </row>
    <row r="41" spans="1:11" ht="16.7" customHeight="1" x14ac:dyDescent="0.2">
      <c r="A41" s="15">
        <v>8</v>
      </c>
      <c r="B41" s="166" t="s">
        <v>457</v>
      </c>
      <c r="C41" s="65">
        <v>21</v>
      </c>
      <c r="D41" s="22">
        <v>4338</v>
      </c>
      <c r="E41" s="171">
        <f>D41/C41/9</f>
        <v>22.952380952380953</v>
      </c>
      <c r="F41" s="15">
        <v>8</v>
      </c>
      <c r="G41" s="166"/>
      <c r="H41" s="65"/>
      <c r="I41" s="22"/>
      <c r="J41" s="171"/>
      <c r="K41" s="6"/>
    </row>
    <row r="42" spans="1:11" x14ac:dyDescent="0.2">
      <c r="A42" s="54"/>
      <c r="B42" s="165" t="s">
        <v>52</v>
      </c>
      <c r="C42" s="23">
        <f>SUM(C34:C41)</f>
        <v>278</v>
      </c>
      <c r="D42" s="23">
        <f>SUM(D34:D41)</f>
        <v>86038</v>
      </c>
      <c r="E42" s="169">
        <f>D42/C42/11</f>
        <v>28.135382603008505</v>
      </c>
      <c r="F42" s="169"/>
      <c r="G42" s="165" t="s">
        <v>52</v>
      </c>
      <c r="H42" s="23">
        <f>SUM(H34:H41)</f>
        <v>257</v>
      </c>
      <c r="I42" s="23">
        <f>SUM(I34:I41)</f>
        <v>101082</v>
      </c>
      <c r="J42" s="169">
        <f t="shared" ref="J42:J49" si="4">I42/H42/11</f>
        <v>35.755925008843299</v>
      </c>
      <c r="K42" s="6"/>
    </row>
    <row r="43" spans="1:11" ht="16.7" customHeight="1" x14ac:dyDescent="0.2">
      <c r="A43" s="54"/>
      <c r="B43" s="364" t="s">
        <v>458</v>
      </c>
      <c r="C43" s="365"/>
      <c r="D43" s="365"/>
      <c r="E43" s="365"/>
      <c r="F43" s="365"/>
      <c r="G43" s="365"/>
      <c r="H43" s="365"/>
      <c r="I43" s="365"/>
      <c r="J43" s="366" t="e">
        <f t="shared" si="4"/>
        <v>#DIV/0!</v>
      </c>
      <c r="K43" s="6"/>
    </row>
    <row r="44" spans="1:11" ht="16.7" customHeight="1" x14ac:dyDescent="0.2">
      <c r="A44" s="15">
        <v>1</v>
      </c>
      <c r="B44" s="166" t="s">
        <v>459</v>
      </c>
      <c r="C44" s="65">
        <v>28</v>
      </c>
      <c r="D44" s="22">
        <v>2094</v>
      </c>
      <c r="E44" s="171">
        <f t="shared" ref="E44:E49" si="5">D44/C44/11</f>
        <v>6.7987012987012996</v>
      </c>
      <c r="F44" s="15">
        <v>1</v>
      </c>
      <c r="G44" s="166" t="s">
        <v>459</v>
      </c>
      <c r="H44" s="65">
        <v>28</v>
      </c>
      <c r="I44" s="22">
        <v>2503</v>
      </c>
      <c r="J44" s="171">
        <f t="shared" si="4"/>
        <v>8.1266233766233764</v>
      </c>
      <c r="K44" s="6"/>
    </row>
    <row r="45" spans="1:11" ht="16.7" customHeight="1" x14ac:dyDescent="0.2">
      <c r="A45" s="15">
        <v>2</v>
      </c>
      <c r="B45" s="166" t="s">
        <v>460</v>
      </c>
      <c r="C45" s="65">
        <v>25</v>
      </c>
      <c r="D45" s="22">
        <v>2446</v>
      </c>
      <c r="E45" s="171">
        <f t="shared" si="5"/>
        <v>8.8945454545454545</v>
      </c>
      <c r="F45" s="15">
        <v>2</v>
      </c>
      <c r="G45" s="166" t="s">
        <v>460</v>
      </c>
      <c r="H45" s="65">
        <v>25</v>
      </c>
      <c r="I45" s="22">
        <v>2947</v>
      </c>
      <c r="J45" s="171">
        <f t="shared" si="4"/>
        <v>10.716363636363637</v>
      </c>
      <c r="K45" s="6"/>
    </row>
    <row r="46" spans="1:11" ht="16.7" customHeight="1" x14ac:dyDescent="0.2">
      <c r="A46" s="15">
        <v>3</v>
      </c>
      <c r="B46" s="166" t="s">
        <v>461</v>
      </c>
      <c r="C46" s="65">
        <v>75</v>
      </c>
      <c r="D46" s="22">
        <v>5718</v>
      </c>
      <c r="E46" s="171">
        <f t="shared" si="5"/>
        <v>6.9309090909090907</v>
      </c>
      <c r="F46" s="15">
        <v>3</v>
      </c>
      <c r="G46" s="166" t="s">
        <v>461</v>
      </c>
      <c r="H46" s="65">
        <v>75</v>
      </c>
      <c r="I46" s="22">
        <v>9533</v>
      </c>
      <c r="J46" s="171">
        <f t="shared" si="4"/>
        <v>11.555151515151515</v>
      </c>
      <c r="K46" s="6"/>
    </row>
    <row r="47" spans="1:11" ht="16.7" customHeight="1" x14ac:dyDescent="0.2">
      <c r="A47" s="15">
        <v>4</v>
      </c>
      <c r="B47" s="166" t="s">
        <v>462</v>
      </c>
      <c r="C47" s="65">
        <v>22</v>
      </c>
      <c r="D47" s="22">
        <v>1855</v>
      </c>
      <c r="E47" s="171">
        <f t="shared" si="5"/>
        <v>7.6652892561983466</v>
      </c>
      <c r="F47" s="15">
        <v>4</v>
      </c>
      <c r="G47" s="166" t="s">
        <v>462</v>
      </c>
      <c r="H47" s="65">
        <v>22</v>
      </c>
      <c r="I47" s="22">
        <v>2353</v>
      </c>
      <c r="J47" s="171">
        <f t="shared" si="4"/>
        <v>9.723140495867769</v>
      </c>
      <c r="K47" s="6"/>
    </row>
    <row r="48" spans="1:11" ht="16.7" customHeight="1" x14ac:dyDescent="0.2">
      <c r="A48" s="15">
        <v>5</v>
      </c>
      <c r="B48" s="166" t="s">
        <v>463</v>
      </c>
      <c r="C48" s="65">
        <v>38</v>
      </c>
      <c r="D48" s="22">
        <v>3023</v>
      </c>
      <c r="E48" s="171">
        <f t="shared" si="5"/>
        <v>7.232057416267943</v>
      </c>
      <c r="F48" s="15">
        <v>5</v>
      </c>
      <c r="G48" s="166" t="s">
        <v>463</v>
      </c>
      <c r="H48" s="65">
        <v>38</v>
      </c>
      <c r="I48" s="22">
        <v>3892</v>
      </c>
      <c r="J48" s="171">
        <f t="shared" si="4"/>
        <v>9.3110047846889952</v>
      </c>
      <c r="K48" s="6"/>
    </row>
    <row r="49" spans="1:11" ht="16.7" customHeight="1" x14ac:dyDescent="0.2">
      <c r="A49" s="15">
        <v>6</v>
      </c>
      <c r="B49" s="166" t="s">
        <v>464</v>
      </c>
      <c r="C49" s="65">
        <v>30</v>
      </c>
      <c r="D49" s="22">
        <v>2038</v>
      </c>
      <c r="E49" s="171">
        <f t="shared" si="5"/>
        <v>6.1757575757575758</v>
      </c>
      <c r="F49" s="15">
        <v>6</v>
      </c>
      <c r="G49" s="166" t="s">
        <v>464</v>
      </c>
      <c r="H49" s="65">
        <v>30</v>
      </c>
      <c r="I49" s="22">
        <v>4353</v>
      </c>
      <c r="J49" s="171">
        <f t="shared" si="4"/>
        <v>13.19090909090909</v>
      </c>
      <c r="K49" s="6"/>
    </row>
    <row r="50" spans="1:11" ht="16.7" customHeight="1" x14ac:dyDescent="0.2">
      <c r="A50" s="15">
        <v>7</v>
      </c>
      <c r="B50" s="22" t="s">
        <v>465</v>
      </c>
      <c r="C50" s="22">
        <v>25</v>
      </c>
      <c r="D50" s="22">
        <v>1630</v>
      </c>
      <c r="E50" s="171">
        <f>D50/C50/9</f>
        <v>7.2444444444444445</v>
      </c>
      <c r="F50" s="15">
        <v>7</v>
      </c>
      <c r="G50" s="22"/>
      <c r="H50" s="22"/>
      <c r="I50" s="22"/>
      <c r="J50" s="171"/>
      <c r="K50" s="6"/>
    </row>
    <row r="51" spans="1:11" ht="16.7" customHeight="1" x14ac:dyDescent="0.2">
      <c r="A51" s="15"/>
      <c r="B51" s="165" t="s">
        <v>52</v>
      </c>
      <c r="C51" s="23">
        <f>SUM(C44:C50)</f>
        <v>243</v>
      </c>
      <c r="D51" s="23">
        <f>SUM(D44:D50)</f>
        <v>18804</v>
      </c>
      <c r="E51" s="169">
        <f>D51/C51/11</f>
        <v>7.0347923681257019</v>
      </c>
      <c r="F51" s="169"/>
      <c r="G51" s="165" t="s">
        <v>52</v>
      </c>
      <c r="H51" s="23">
        <f>SUM(H44:H49)</f>
        <v>218</v>
      </c>
      <c r="I51" s="23">
        <f>SUM(I44:I50)</f>
        <v>25581</v>
      </c>
      <c r="J51" s="169">
        <f>I51/H51/11</f>
        <v>10.667639699749792</v>
      </c>
      <c r="K51" s="6"/>
    </row>
    <row r="52" spans="1:1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1" ht="12.95" customHeight="1" x14ac:dyDescent="0.2">
      <c r="B53" s="167" t="s">
        <v>466</v>
      </c>
    </row>
  </sheetData>
  <mergeCells count="6">
    <mergeCell ref="B2:J2"/>
    <mergeCell ref="C5:E5"/>
    <mergeCell ref="H5:J5"/>
    <mergeCell ref="B6:J6"/>
    <mergeCell ref="B33:J33"/>
    <mergeCell ref="B43:J43"/>
  </mergeCells>
  <pageMargins left="0.31496062992125984" right="0.11811023622047245" top="0.74803149606299213" bottom="0.35433070866141736" header="0.31496062992125984" footer="0.31496062992125984"/>
  <pageSetup paperSize="9" scale="80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opLeftCell="A4" workbookViewId="0">
      <selection activeCell="G23" sqref="G23"/>
    </sheetView>
  </sheetViews>
  <sheetFormatPr defaultRowHeight="12.75" x14ac:dyDescent="0.2"/>
  <cols>
    <col min="1" max="1" width="3.28515625" customWidth="1"/>
    <col min="2" max="2" width="3.5703125" customWidth="1"/>
    <col min="3" max="3" width="22.7109375" customWidth="1"/>
    <col min="4" max="4" width="3.42578125" customWidth="1"/>
    <col min="5" max="5" width="13.28515625" customWidth="1"/>
    <col min="6" max="6" width="25.85546875" customWidth="1"/>
    <col min="10" max="10" width="8" customWidth="1"/>
  </cols>
  <sheetData>
    <row r="1" spans="1:11" ht="12.2" customHeight="1" x14ac:dyDescent="0.2">
      <c r="H1" s="271" t="s">
        <v>70</v>
      </c>
      <c r="I1" s="271"/>
    </row>
    <row r="2" spans="1:11" ht="15.75" customHeight="1" x14ac:dyDescent="0.25">
      <c r="A2" s="270" t="s">
        <v>64</v>
      </c>
      <c r="B2" s="270"/>
      <c r="C2" s="270"/>
      <c r="D2" s="270"/>
      <c r="E2" s="270"/>
      <c r="F2" s="270"/>
      <c r="G2" s="270"/>
      <c r="H2" s="270"/>
      <c r="I2" s="270"/>
      <c r="J2" s="26"/>
    </row>
    <row r="3" spans="1:11" ht="15.95" customHeight="1" x14ac:dyDescent="0.25">
      <c r="A3" s="272" t="s">
        <v>65</v>
      </c>
      <c r="B3" s="272"/>
      <c r="C3" s="272"/>
      <c r="D3" s="272"/>
      <c r="E3" s="272"/>
      <c r="F3" s="272"/>
      <c r="G3" s="272"/>
      <c r="H3" s="272"/>
      <c r="I3" s="272"/>
      <c r="J3" s="27"/>
    </row>
    <row r="4" spans="1:11" ht="10.5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27"/>
    </row>
    <row r="5" spans="1:11" ht="20.45" customHeight="1" x14ac:dyDescent="0.2">
      <c r="A5" s="230" t="s">
        <v>28</v>
      </c>
      <c r="B5" s="222" t="s">
        <v>30</v>
      </c>
      <c r="C5" s="222"/>
      <c r="D5" s="222"/>
      <c r="E5" s="222"/>
      <c r="F5" s="222"/>
      <c r="G5" s="253">
        <v>2018</v>
      </c>
      <c r="H5" s="264">
        <v>2019</v>
      </c>
      <c r="I5" s="288" t="s">
        <v>63</v>
      </c>
      <c r="J5" s="6"/>
    </row>
    <row r="6" spans="1:11" ht="11.25" customHeight="1" x14ac:dyDescent="0.2">
      <c r="A6" s="230"/>
      <c r="B6" s="222"/>
      <c r="C6" s="222"/>
      <c r="D6" s="222"/>
      <c r="E6" s="222"/>
      <c r="F6" s="222"/>
      <c r="G6" s="254"/>
      <c r="H6" s="265"/>
      <c r="I6" s="289"/>
      <c r="J6" s="6"/>
    </row>
    <row r="7" spans="1:11" ht="12.95" customHeight="1" x14ac:dyDescent="0.2">
      <c r="A7" s="30" t="s">
        <v>29</v>
      </c>
      <c r="B7" s="285" t="s">
        <v>31</v>
      </c>
      <c r="C7" s="286"/>
      <c r="D7" s="286"/>
      <c r="E7" s="286"/>
      <c r="F7" s="287"/>
      <c r="G7" s="30">
        <v>1</v>
      </c>
      <c r="H7" s="30">
        <v>2</v>
      </c>
      <c r="I7" s="30">
        <v>3</v>
      </c>
      <c r="J7" s="6"/>
    </row>
    <row r="8" spans="1:11" ht="29.45" customHeight="1" x14ac:dyDescent="0.2">
      <c r="A8" s="259">
        <v>1</v>
      </c>
      <c r="B8" s="223" t="s">
        <v>66</v>
      </c>
      <c r="C8" s="223"/>
      <c r="D8" s="223"/>
      <c r="E8" s="223"/>
      <c r="F8" s="223"/>
      <c r="G8" s="24">
        <f>G9+G11+G19+G25+G27</f>
        <v>3233360</v>
      </c>
      <c r="H8" s="24">
        <f>H9+H11+H19+H25+H27</f>
        <v>3362704</v>
      </c>
      <c r="I8" s="29">
        <f t="shared" ref="I8:I53" si="0">H8/G8*100-100</f>
        <v>4.0002969047677936</v>
      </c>
      <c r="J8" s="28">
        <f t="shared" ref="J8:J42" si="1">SUM(H8-G8)</f>
        <v>129344</v>
      </c>
    </row>
    <row r="9" spans="1:11" ht="16.5" customHeight="1" x14ac:dyDescent="0.2">
      <c r="A9" s="260"/>
      <c r="B9" s="245"/>
      <c r="C9" s="245" t="s">
        <v>37</v>
      </c>
      <c r="D9" s="241" t="s">
        <v>51</v>
      </c>
      <c r="E9" s="241"/>
      <c r="F9" s="12" t="s">
        <v>60</v>
      </c>
      <c r="G9" s="21">
        <v>1195607</v>
      </c>
      <c r="H9" s="21">
        <v>1272933</v>
      </c>
      <c r="I9" s="29">
        <f t="shared" si="0"/>
        <v>6.4675098088251275</v>
      </c>
      <c r="J9" s="28">
        <f t="shared" si="1"/>
        <v>77326</v>
      </c>
      <c r="K9" s="25"/>
    </row>
    <row r="10" spans="1:11" ht="16.5" customHeight="1" x14ac:dyDescent="0.2">
      <c r="A10" s="260"/>
      <c r="B10" s="246"/>
      <c r="C10" s="247"/>
      <c r="D10" s="241"/>
      <c r="E10" s="241"/>
      <c r="F10" s="12" t="s">
        <v>54</v>
      </c>
      <c r="G10" s="21">
        <v>111744</v>
      </c>
      <c r="H10" s="21">
        <v>108574</v>
      </c>
      <c r="I10" s="29">
        <f t="shared" si="0"/>
        <v>-2.8368413516609365</v>
      </c>
      <c r="J10" s="28">
        <f t="shared" si="1"/>
        <v>-3170</v>
      </c>
      <c r="K10" s="25"/>
    </row>
    <row r="11" spans="1:11" ht="16.5" customHeight="1" x14ac:dyDescent="0.2">
      <c r="A11" s="260"/>
      <c r="B11" s="246"/>
      <c r="C11" s="276" t="s">
        <v>38</v>
      </c>
      <c r="D11" s="241" t="s">
        <v>52</v>
      </c>
      <c r="E11" s="241"/>
      <c r="F11" s="241"/>
      <c r="G11" s="21">
        <f>G13+G15+G17</f>
        <v>236923</v>
      </c>
      <c r="H11" s="21">
        <f>H13+H15+H17</f>
        <v>251705</v>
      </c>
      <c r="I11" s="29">
        <f t="shared" si="0"/>
        <v>6.2391578698564558</v>
      </c>
      <c r="J11" s="28">
        <f t="shared" si="1"/>
        <v>14782</v>
      </c>
      <c r="K11" s="25"/>
    </row>
    <row r="12" spans="1:11" ht="16.5" customHeight="1" x14ac:dyDescent="0.2">
      <c r="A12" s="260"/>
      <c r="B12" s="246"/>
      <c r="C12" s="276"/>
      <c r="D12" s="255" t="s">
        <v>53</v>
      </c>
      <c r="E12" s="241" t="s">
        <v>54</v>
      </c>
      <c r="F12" s="241"/>
      <c r="G12" s="21">
        <f>G14+G16+G18</f>
        <v>149362</v>
      </c>
      <c r="H12" s="21">
        <f>H14+H16+H18</f>
        <v>159377</v>
      </c>
      <c r="I12" s="29">
        <f t="shared" si="0"/>
        <v>6.7051860580334903</v>
      </c>
      <c r="J12" s="28">
        <f t="shared" si="1"/>
        <v>10015</v>
      </c>
      <c r="K12" s="25"/>
    </row>
    <row r="13" spans="1:11" ht="16.5" customHeight="1" x14ac:dyDescent="0.2">
      <c r="A13" s="260"/>
      <c r="B13" s="246"/>
      <c r="C13" s="276"/>
      <c r="D13" s="255"/>
      <c r="E13" s="241" t="s">
        <v>51</v>
      </c>
      <c r="F13" s="12" t="s">
        <v>60</v>
      </c>
      <c r="G13" s="21">
        <v>62548</v>
      </c>
      <c r="H13" s="21">
        <v>57013</v>
      </c>
      <c r="I13" s="29">
        <f t="shared" si="0"/>
        <v>-8.8492038114727904</v>
      </c>
      <c r="J13" s="28">
        <f t="shared" si="1"/>
        <v>-5535</v>
      </c>
      <c r="K13" s="25"/>
    </row>
    <row r="14" spans="1:11" ht="16.5" customHeight="1" x14ac:dyDescent="0.2">
      <c r="A14" s="260"/>
      <c r="B14" s="246"/>
      <c r="C14" s="276"/>
      <c r="D14" s="255"/>
      <c r="E14" s="241"/>
      <c r="F14" s="12" t="s">
        <v>54</v>
      </c>
      <c r="G14" s="21">
        <v>40726</v>
      </c>
      <c r="H14" s="21">
        <v>37358</v>
      </c>
      <c r="I14" s="29">
        <f t="shared" si="0"/>
        <v>-8.2699012915582273</v>
      </c>
      <c r="J14" s="28">
        <f t="shared" si="1"/>
        <v>-3368</v>
      </c>
      <c r="K14" s="25"/>
    </row>
    <row r="15" spans="1:11" ht="16.5" customHeight="1" x14ac:dyDescent="0.2">
      <c r="A15" s="260"/>
      <c r="B15" s="246"/>
      <c r="C15" s="276"/>
      <c r="D15" s="255"/>
      <c r="E15" s="241" t="s">
        <v>55</v>
      </c>
      <c r="F15" s="12" t="s">
        <v>60</v>
      </c>
      <c r="G15" s="21">
        <v>174317</v>
      </c>
      <c r="H15" s="21">
        <v>194299</v>
      </c>
      <c r="I15" s="29">
        <f t="shared" si="0"/>
        <v>11.463024260399152</v>
      </c>
      <c r="J15" s="28">
        <f t="shared" si="1"/>
        <v>19982</v>
      </c>
      <c r="K15" s="25"/>
    </row>
    <row r="16" spans="1:11" ht="16.5" customHeight="1" x14ac:dyDescent="0.2">
      <c r="A16" s="260"/>
      <c r="B16" s="246"/>
      <c r="C16" s="276"/>
      <c r="D16" s="255"/>
      <c r="E16" s="241"/>
      <c r="F16" s="12" t="s">
        <v>54</v>
      </c>
      <c r="G16" s="21">
        <v>108608</v>
      </c>
      <c r="H16" s="21">
        <v>121787</v>
      </c>
      <c r="I16" s="29">
        <f t="shared" si="0"/>
        <v>12.134465232763688</v>
      </c>
      <c r="J16" s="28">
        <f t="shared" si="1"/>
        <v>13179</v>
      </c>
      <c r="K16" s="25"/>
    </row>
    <row r="17" spans="1:11" ht="16.5" customHeight="1" x14ac:dyDescent="0.2">
      <c r="A17" s="260"/>
      <c r="B17" s="246"/>
      <c r="C17" s="276"/>
      <c r="D17" s="255"/>
      <c r="E17" s="241" t="s">
        <v>56</v>
      </c>
      <c r="F17" s="12" t="s">
        <v>60</v>
      </c>
      <c r="G17" s="21">
        <v>58</v>
      </c>
      <c r="H17" s="21">
        <v>393</v>
      </c>
      <c r="I17" s="29">
        <f t="shared" si="0"/>
        <v>577.58620689655174</v>
      </c>
      <c r="J17" s="28">
        <f t="shared" si="1"/>
        <v>335</v>
      </c>
      <c r="K17" s="25"/>
    </row>
    <row r="18" spans="1:11" ht="16.5" customHeight="1" x14ac:dyDescent="0.2">
      <c r="A18" s="260"/>
      <c r="B18" s="246"/>
      <c r="C18" s="276"/>
      <c r="D18" s="255"/>
      <c r="E18" s="241"/>
      <c r="F18" s="12" t="s">
        <v>475</v>
      </c>
      <c r="G18" s="21">
        <v>28</v>
      </c>
      <c r="H18" s="21">
        <v>232</v>
      </c>
      <c r="I18" s="29">
        <f t="shared" si="0"/>
        <v>728.57142857142867</v>
      </c>
      <c r="J18" s="28">
        <f t="shared" si="1"/>
        <v>204</v>
      </c>
      <c r="K18" s="25"/>
    </row>
    <row r="19" spans="1:11" ht="16.5" customHeight="1" x14ac:dyDescent="0.2">
      <c r="A19" s="260"/>
      <c r="B19" s="246"/>
      <c r="C19" s="245" t="s">
        <v>39</v>
      </c>
      <c r="D19" s="241" t="s">
        <v>52</v>
      </c>
      <c r="E19" s="241"/>
      <c r="F19" s="241"/>
      <c r="G19" s="21">
        <f>G21+G23</f>
        <v>955810</v>
      </c>
      <c r="H19" s="21">
        <f>H21+H23</f>
        <v>955458</v>
      </c>
      <c r="I19" s="29">
        <f t="shared" si="0"/>
        <v>-3.682740293572806E-2</v>
      </c>
      <c r="J19" s="28">
        <f t="shared" si="1"/>
        <v>-352</v>
      </c>
      <c r="K19" s="25"/>
    </row>
    <row r="20" spans="1:11" ht="16.5" customHeight="1" x14ac:dyDescent="0.2">
      <c r="A20" s="260"/>
      <c r="B20" s="246"/>
      <c r="C20" s="246"/>
      <c r="D20" s="255" t="s">
        <v>53</v>
      </c>
      <c r="E20" s="241" t="s">
        <v>54</v>
      </c>
      <c r="F20" s="241"/>
      <c r="G20" s="21">
        <f>G22+G24</f>
        <v>774010</v>
      </c>
      <c r="H20" s="21">
        <f>H22+H24</f>
        <v>776979</v>
      </c>
      <c r="I20" s="29">
        <f t="shared" si="0"/>
        <v>0.38358677536464825</v>
      </c>
      <c r="J20" s="28">
        <f t="shared" si="1"/>
        <v>2969</v>
      </c>
      <c r="K20" s="25"/>
    </row>
    <row r="21" spans="1:11" ht="16.5" customHeight="1" x14ac:dyDescent="0.2">
      <c r="A21" s="260"/>
      <c r="B21" s="246"/>
      <c r="C21" s="246"/>
      <c r="D21" s="255"/>
      <c r="E21" s="241" t="s">
        <v>51</v>
      </c>
      <c r="F21" s="12" t="s">
        <v>60</v>
      </c>
      <c r="G21" s="21">
        <v>955440</v>
      </c>
      <c r="H21" s="21">
        <v>955064</v>
      </c>
      <c r="I21" s="29">
        <f t="shared" si="0"/>
        <v>-3.9353596248844269E-2</v>
      </c>
      <c r="J21" s="28">
        <f t="shared" si="1"/>
        <v>-376</v>
      </c>
      <c r="K21" s="25"/>
    </row>
    <row r="22" spans="1:11" ht="16.5" customHeight="1" x14ac:dyDescent="0.2">
      <c r="A22" s="260"/>
      <c r="B22" s="246"/>
      <c r="C22" s="246"/>
      <c r="D22" s="255"/>
      <c r="E22" s="241"/>
      <c r="F22" s="12" t="s">
        <v>54</v>
      </c>
      <c r="G22" s="21">
        <v>773640</v>
      </c>
      <c r="H22" s="21">
        <v>776585</v>
      </c>
      <c r="I22" s="29">
        <f t="shared" si="0"/>
        <v>0.38066801096117331</v>
      </c>
      <c r="J22" s="28">
        <f t="shared" si="1"/>
        <v>2945</v>
      </c>
      <c r="K22" s="25"/>
    </row>
    <row r="23" spans="1:11" ht="16.5" customHeight="1" x14ac:dyDescent="0.2">
      <c r="A23" s="260"/>
      <c r="B23" s="246"/>
      <c r="C23" s="246"/>
      <c r="D23" s="255"/>
      <c r="E23" s="241" t="s">
        <v>57</v>
      </c>
      <c r="F23" s="12" t="s">
        <v>60</v>
      </c>
      <c r="G23" s="22">
        <v>370</v>
      </c>
      <c r="H23" s="21">
        <v>394</v>
      </c>
      <c r="I23" s="29">
        <f t="shared" si="0"/>
        <v>6.4864864864864842</v>
      </c>
      <c r="J23" s="28">
        <f t="shared" si="1"/>
        <v>24</v>
      </c>
      <c r="K23" s="25"/>
    </row>
    <row r="24" spans="1:11" ht="16.5" customHeight="1" x14ac:dyDescent="0.2">
      <c r="A24" s="260"/>
      <c r="B24" s="246"/>
      <c r="C24" s="247"/>
      <c r="D24" s="255"/>
      <c r="E24" s="241"/>
      <c r="F24" s="12" t="s">
        <v>54</v>
      </c>
      <c r="G24" s="22">
        <v>370</v>
      </c>
      <c r="H24" s="21">
        <v>394</v>
      </c>
      <c r="I24" s="29">
        <f t="shared" si="0"/>
        <v>6.4864864864864842</v>
      </c>
      <c r="J24" s="28">
        <f t="shared" si="1"/>
        <v>24</v>
      </c>
      <c r="K24" s="25"/>
    </row>
    <row r="25" spans="1:11" ht="16.5" customHeight="1" x14ac:dyDescent="0.2">
      <c r="A25" s="260"/>
      <c r="B25" s="246"/>
      <c r="C25" s="276" t="s">
        <v>40</v>
      </c>
      <c r="D25" s="241" t="s">
        <v>51</v>
      </c>
      <c r="E25" s="241"/>
      <c r="F25" s="12" t="s">
        <v>60</v>
      </c>
      <c r="G25" s="21">
        <v>757763</v>
      </c>
      <c r="H25" s="21">
        <v>782382</v>
      </c>
      <c r="I25" s="29">
        <f t="shared" si="0"/>
        <v>3.2489050006400362</v>
      </c>
      <c r="J25" s="28">
        <f t="shared" si="1"/>
        <v>24619</v>
      </c>
      <c r="K25" s="25"/>
    </row>
    <row r="26" spans="1:11" ht="16.5" customHeight="1" x14ac:dyDescent="0.2">
      <c r="A26" s="260"/>
      <c r="B26" s="246"/>
      <c r="C26" s="276"/>
      <c r="D26" s="241"/>
      <c r="E26" s="241"/>
      <c r="F26" s="12" t="s">
        <v>54</v>
      </c>
      <c r="G26" s="21">
        <v>746164</v>
      </c>
      <c r="H26" s="21">
        <v>773137</v>
      </c>
      <c r="I26" s="29">
        <f t="shared" si="0"/>
        <v>3.6148889520266465</v>
      </c>
      <c r="J26" s="28">
        <f t="shared" si="1"/>
        <v>26973</v>
      </c>
      <c r="K26" s="25"/>
    </row>
    <row r="27" spans="1:11" ht="16.5" customHeight="1" x14ac:dyDescent="0.2">
      <c r="A27" s="260"/>
      <c r="B27" s="246"/>
      <c r="C27" s="245" t="s">
        <v>41</v>
      </c>
      <c r="D27" s="241" t="s">
        <v>52</v>
      </c>
      <c r="E27" s="241"/>
      <c r="F27" s="241"/>
      <c r="G27" s="21">
        <f>G29+G31</f>
        <v>87257</v>
      </c>
      <c r="H27" s="21">
        <f>H29+H31</f>
        <v>100226</v>
      </c>
      <c r="I27" s="29">
        <f t="shared" si="0"/>
        <v>14.862990934824708</v>
      </c>
      <c r="J27" s="28">
        <f t="shared" si="1"/>
        <v>12969</v>
      </c>
      <c r="K27" s="25"/>
    </row>
    <row r="28" spans="1:11" ht="16.5" customHeight="1" x14ac:dyDescent="0.2">
      <c r="A28" s="260"/>
      <c r="B28" s="246"/>
      <c r="C28" s="246"/>
      <c r="D28" s="267" t="s">
        <v>53</v>
      </c>
      <c r="E28" s="250" t="s">
        <v>54</v>
      </c>
      <c r="F28" s="252"/>
      <c r="G28" s="21">
        <f>G30+G32</f>
        <v>48166</v>
      </c>
      <c r="H28" s="21">
        <f>H30+H32</f>
        <v>60839</v>
      </c>
      <c r="I28" s="29">
        <f t="shared" si="0"/>
        <v>26.311090810945473</v>
      </c>
      <c r="J28" s="28">
        <f t="shared" si="1"/>
        <v>12673</v>
      </c>
      <c r="K28" s="25"/>
    </row>
    <row r="29" spans="1:11" ht="16.5" customHeight="1" x14ac:dyDescent="0.2">
      <c r="A29" s="260"/>
      <c r="B29" s="246"/>
      <c r="C29" s="246"/>
      <c r="D29" s="268"/>
      <c r="E29" s="224" t="s">
        <v>58</v>
      </c>
      <c r="F29" s="12" t="s">
        <v>60</v>
      </c>
      <c r="G29" s="21">
        <v>87067</v>
      </c>
      <c r="H29" s="21">
        <v>99914</v>
      </c>
      <c r="I29" s="29">
        <f t="shared" si="0"/>
        <v>14.755303387046752</v>
      </c>
      <c r="J29" s="28">
        <f t="shared" si="1"/>
        <v>12847</v>
      </c>
      <c r="K29" s="25"/>
    </row>
    <row r="30" spans="1:11" ht="16.5" customHeight="1" x14ac:dyDescent="0.2">
      <c r="A30" s="260"/>
      <c r="B30" s="246"/>
      <c r="C30" s="246"/>
      <c r="D30" s="268"/>
      <c r="E30" s="226"/>
      <c r="F30" s="12" t="s">
        <v>54</v>
      </c>
      <c r="G30" s="21">
        <v>47976</v>
      </c>
      <c r="H30" s="21">
        <v>60527</v>
      </c>
      <c r="I30" s="29">
        <f t="shared" si="0"/>
        <v>26.160997165249285</v>
      </c>
      <c r="J30" s="28">
        <f t="shared" si="1"/>
        <v>12551</v>
      </c>
      <c r="K30" s="25"/>
    </row>
    <row r="31" spans="1:11" ht="16.5" customHeight="1" x14ac:dyDescent="0.2">
      <c r="A31" s="260"/>
      <c r="B31" s="246"/>
      <c r="C31" s="246"/>
      <c r="D31" s="268"/>
      <c r="E31" s="224" t="s">
        <v>59</v>
      </c>
      <c r="F31" s="12" t="s">
        <v>60</v>
      </c>
      <c r="G31" s="21">
        <v>190</v>
      </c>
      <c r="H31" s="21">
        <v>312</v>
      </c>
      <c r="I31" s="29">
        <f t="shared" si="0"/>
        <v>64.21052631578948</v>
      </c>
      <c r="J31" s="28">
        <f t="shared" si="1"/>
        <v>122</v>
      </c>
      <c r="K31" s="25"/>
    </row>
    <row r="32" spans="1:11" ht="16.5" customHeight="1" x14ac:dyDescent="0.2">
      <c r="A32" s="261"/>
      <c r="B32" s="247"/>
      <c r="C32" s="247"/>
      <c r="D32" s="269"/>
      <c r="E32" s="226"/>
      <c r="F32" s="12" t="s">
        <v>54</v>
      </c>
      <c r="G32" s="21">
        <v>190</v>
      </c>
      <c r="H32" s="21">
        <v>312</v>
      </c>
      <c r="I32" s="29">
        <f t="shared" si="0"/>
        <v>64.21052631578948</v>
      </c>
      <c r="J32" s="28">
        <f t="shared" si="1"/>
        <v>122</v>
      </c>
      <c r="K32" s="25"/>
    </row>
    <row r="33" spans="1:11" ht="29.45" customHeight="1" x14ac:dyDescent="0.2">
      <c r="A33" s="222">
        <v>2</v>
      </c>
      <c r="B33" s="223" t="s">
        <v>67</v>
      </c>
      <c r="C33" s="223"/>
      <c r="D33" s="223"/>
      <c r="E33" s="223"/>
      <c r="F33" s="223"/>
      <c r="G33" s="24">
        <f>SUM(G34:G38)</f>
        <v>244974</v>
      </c>
      <c r="H33" s="24">
        <f>SUM(H34:H38)</f>
        <v>277855</v>
      </c>
      <c r="I33" s="29">
        <f t="shared" si="0"/>
        <v>13.422240727587422</v>
      </c>
      <c r="J33" s="28">
        <f t="shared" si="1"/>
        <v>32881</v>
      </c>
      <c r="K33" s="25"/>
    </row>
    <row r="34" spans="1:11" ht="15" customHeight="1" x14ac:dyDescent="0.2">
      <c r="A34" s="222"/>
      <c r="B34" s="277" t="s">
        <v>34</v>
      </c>
      <c r="C34" s="273" t="s">
        <v>42</v>
      </c>
      <c r="D34" s="274"/>
      <c r="E34" s="274"/>
      <c r="F34" s="275"/>
      <c r="G34" s="21">
        <v>46907</v>
      </c>
      <c r="H34" s="21">
        <v>50874</v>
      </c>
      <c r="I34" s="29">
        <f t="shared" si="0"/>
        <v>8.4571599121666168</v>
      </c>
      <c r="J34" s="28">
        <f t="shared" si="1"/>
        <v>3967</v>
      </c>
      <c r="K34" s="25"/>
    </row>
    <row r="35" spans="1:11" ht="15" customHeight="1" x14ac:dyDescent="0.2">
      <c r="A35" s="222"/>
      <c r="B35" s="278"/>
      <c r="C35" s="273" t="s">
        <v>43</v>
      </c>
      <c r="D35" s="274"/>
      <c r="E35" s="274"/>
      <c r="F35" s="275"/>
      <c r="G35" s="21">
        <v>83472</v>
      </c>
      <c r="H35" s="21">
        <v>98588</v>
      </c>
      <c r="I35" s="29">
        <f t="shared" si="0"/>
        <v>18.109066513321821</v>
      </c>
      <c r="J35" s="28">
        <f t="shared" si="1"/>
        <v>15116</v>
      </c>
      <c r="K35" s="25"/>
    </row>
    <row r="36" spans="1:11" ht="15" customHeight="1" x14ac:dyDescent="0.2">
      <c r="A36" s="222"/>
      <c r="B36" s="278"/>
      <c r="C36" s="273" t="s">
        <v>44</v>
      </c>
      <c r="D36" s="274"/>
      <c r="E36" s="274"/>
      <c r="F36" s="275"/>
      <c r="G36" s="21">
        <v>72857</v>
      </c>
      <c r="H36" s="21">
        <v>81476</v>
      </c>
      <c r="I36" s="29">
        <f t="shared" si="0"/>
        <v>11.830023196123918</v>
      </c>
      <c r="J36" s="28">
        <f t="shared" si="1"/>
        <v>8619</v>
      </c>
      <c r="K36" s="25"/>
    </row>
    <row r="37" spans="1:11" ht="15" customHeight="1" x14ac:dyDescent="0.2">
      <c r="A37" s="222"/>
      <c r="B37" s="278"/>
      <c r="C37" s="273" t="s">
        <v>45</v>
      </c>
      <c r="D37" s="274"/>
      <c r="E37" s="274"/>
      <c r="F37" s="275"/>
      <c r="G37" s="21">
        <v>19661</v>
      </c>
      <c r="H37" s="21">
        <v>25566</v>
      </c>
      <c r="I37" s="29">
        <f t="shared" si="0"/>
        <v>30.034077615584152</v>
      </c>
      <c r="J37" s="28">
        <f t="shared" si="1"/>
        <v>5905</v>
      </c>
      <c r="K37" s="25"/>
    </row>
    <row r="38" spans="1:11" ht="15" customHeight="1" x14ac:dyDescent="0.2">
      <c r="A38" s="222"/>
      <c r="B38" s="279"/>
      <c r="C38" s="280" t="s">
        <v>46</v>
      </c>
      <c r="D38" s="280"/>
      <c r="E38" s="280"/>
      <c r="F38" s="280"/>
      <c r="G38" s="21">
        <v>22077</v>
      </c>
      <c r="H38" s="21">
        <v>21351</v>
      </c>
      <c r="I38" s="29">
        <f t="shared" si="0"/>
        <v>-3.2884902840059738</v>
      </c>
      <c r="J38" s="28">
        <f t="shared" si="1"/>
        <v>-726</v>
      </c>
      <c r="K38" s="25"/>
    </row>
    <row r="39" spans="1:11" ht="30" customHeight="1" x14ac:dyDescent="0.2">
      <c r="A39" s="13">
        <v>3</v>
      </c>
      <c r="B39" s="290" t="s">
        <v>68</v>
      </c>
      <c r="C39" s="291"/>
      <c r="D39" s="291"/>
      <c r="E39" s="291"/>
      <c r="F39" s="292"/>
      <c r="G39" s="23">
        <v>158869</v>
      </c>
      <c r="H39" s="24">
        <v>159706</v>
      </c>
      <c r="I39" s="29">
        <f t="shared" si="0"/>
        <v>0.52684916503534396</v>
      </c>
      <c r="J39" s="28">
        <f t="shared" si="1"/>
        <v>837</v>
      </c>
      <c r="K39" s="25"/>
    </row>
    <row r="40" spans="1:11" ht="30" customHeight="1" x14ac:dyDescent="0.2">
      <c r="A40" s="222">
        <v>4</v>
      </c>
      <c r="B40" s="281" t="s">
        <v>69</v>
      </c>
      <c r="C40" s="281"/>
      <c r="D40" s="281"/>
      <c r="E40" s="281"/>
      <c r="F40" s="281"/>
      <c r="G40" s="24">
        <f>G41+G45+G48+G51</f>
        <v>4283</v>
      </c>
      <c r="H40" s="24">
        <f>H41+H45+H48+H51</f>
        <v>5996</v>
      </c>
      <c r="I40" s="29">
        <f t="shared" si="0"/>
        <v>39.995330375904757</v>
      </c>
      <c r="J40" s="28">
        <f t="shared" si="1"/>
        <v>1713</v>
      </c>
      <c r="K40" s="25"/>
    </row>
    <row r="41" spans="1:11" ht="15.95" customHeight="1" x14ac:dyDescent="0.2">
      <c r="A41" s="222"/>
      <c r="B41" s="282" t="s">
        <v>34</v>
      </c>
      <c r="C41" s="241" t="s">
        <v>47</v>
      </c>
      <c r="D41" s="250" t="s">
        <v>52</v>
      </c>
      <c r="E41" s="251"/>
      <c r="F41" s="252"/>
      <c r="G41" s="21">
        <f>SUM(G42:G44)</f>
        <v>588</v>
      </c>
      <c r="H41" s="21">
        <f>SUM(H42:H44)</f>
        <v>1410</v>
      </c>
      <c r="I41" s="29">
        <f t="shared" si="0"/>
        <v>139.79591836734696</v>
      </c>
      <c r="J41" s="28">
        <f t="shared" si="1"/>
        <v>822</v>
      </c>
      <c r="K41" s="25"/>
    </row>
    <row r="42" spans="1:11" x14ac:dyDescent="0.2">
      <c r="A42" s="222"/>
      <c r="B42" s="283"/>
      <c r="C42" s="241"/>
      <c r="D42" s="231" t="s">
        <v>53</v>
      </c>
      <c r="E42" s="232"/>
      <c r="F42" s="18" t="s">
        <v>61</v>
      </c>
      <c r="G42" s="21">
        <v>115</v>
      </c>
      <c r="H42" s="21">
        <v>116</v>
      </c>
      <c r="I42" s="29">
        <f t="shared" si="0"/>
        <v>0.86956521739129755</v>
      </c>
      <c r="J42" s="28">
        <f t="shared" si="1"/>
        <v>1</v>
      </c>
      <c r="K42" s="25"/>
    </row>
    <row r="43" spans="1:11" x14ac:dyDescent="0.2">
      <c r="A43" s="222"/>
      <c r="B43" s="283"/>
      <c r="C43" s="241"/>
      <c r="D43" s="233"/>
      <c r="E43" s="234"/>
      <c r="F43" s="18" t="s">
        <v>55</v>
      </c>
      <c r="G43" s="21">
        <v>316</v>
      </c>
      <c r="H43" s="21">
        <v>961</v>
      </c>
      <c r="I43" s="29">
        <f t="shared" si="0"/>
        <v>204.11392405063293</v>
      </c>
      <c r="J43" s="6"/>
      <c r="K43" s="25"/>
    </row>
    <row r="44" spans="1:11" x14ac:dyDescent="0.2">
      <c r="A44" s="222"/>
      <c r="B44" s="283"/>
      <c r="C44" s="241"/>
      <c r="D44" s="235"/>
      <c r="E44" s="236"/>
      <c r="F44" s="18" t="s">
        <v>56</v>
      </c>
      <c r="G44" s="21">
        <v>157</v>
      </c>
      <c r="H44" s="21">
        <v>333</v>
      </c>
      <c r="I44" s="29">
        <f t="shared" si="0"/>
        <v>112.1019108280255</v>
      </c>
      <c r="J44" s="6"/>
      <c r="K44" s="25"/>
    </row>
    <row r="45" spans="1:11" ht="12.95" customHeight="1" x14ac:dyDescent="0.2">
      <c r="A45" s="222"/>
      <c r="B45" s="283"/>
      <c r="C45" s="241" t="s">
        <v>48</v>
      </c>
      <c r="D45" s="250" t="s">
        <v>52</v>
      </c>
      <c r="E45" s="251"/>
      <c r="F45" s="252"/>
      <c r="G45" s="21">
        <f>SUM(G46:G47)</f>
        <v>368</v>
      </c>
      <c r="H45" s="21">
        <f>SUM(H46:H47)</f>
        <v>451</v>
      </c>
      <c r="I45" s="29">
        <f t="shared" si="0"/>
        <v>22.554347826086968</v>
      </c>
      <c r="J45" s="6"/>
      <c r="K45" s="25"/>
    </row>
    <row r="46" spans="1:11" x14ac:dyDescent="0.2">
      <c r="A46" s="222"/>
      <c r="B46" s="283"/>
      <c r="C46" s="241"/>
      <c r="D46" s="237" t="s">
        <v>53</v>
      </c>
      <c r="E46" s="238"/>
      <c r="F46" s="18" t="s">
        <v>58</v>
      </c>
      <c r="G46" s="21">
        <v>296</v>
      </c>
      <c r="H46" s="21">
        <v>356</v>
      </c>
      <c r="I46" s="29">
        <f t="shared" si="0"/>
        <v>20.27027027027026</v>
      </c>
      <c r="J46" s="6"/>
      <c r="K46" s="25"/>
    </row>
    <row r="47" spans="1:11" ht="12.75" customHeight="1" x14ac:dyDescent="0.2">
      <c r="A47" s="222"/>
      <c r="B47" s="283"/>
      <c r="C47" s="241"/>
      <c r="D47" s="239"/>
      <c r="E47" s="240"/>
      <c r="F47" s="19" t="s">
        <v>59</v>
      </c>
      <c r="G47" s="21">
        <v>72</v>
      </c>
      <c r="H47" s="21">
        <v>95</v>
      </c>
      <c r="I47" s="29">
        <f t="shared" si="0"/>
        <v>31.944444444444429</v>
      </c>
      <c r="J47" s="32"/>
      <c r="K47" s="25"/>
    </row>
    <row r="48" spans="1:11" ht="12.95" customHeight="1" x14ac:dyDescent="0.2">
      <c r="A48" s="222"/>
      <c r="B48" s="283"/>
      <c r="C48" s="241" t="s">
        <v>49</v>
      </c>
      <c r="D48" s="250" t="s">
        <v>52</v>
      </c>
      <c r="E48" s="251"/>
      <c r="F48" s="252"/>
      <c r="G48" s="21">
        <f>G49+G50</f>
        <v>1512</v>
      </c>
      <c r="H48" s="21">
        <f>H49+H50</f>
        <v>2345</v>
      </c>
      <c r="I48" s="29">
        <f t="shared" si="0"/>
        <v>55.092592592592581</v>
      </c>
      <c r="J48" s="6"/>
      <c r="K48" s="25"/>
    </row>
    <row r="49" spans="1:11" x14ac:dyDescent="0.2">
      <c r="A49" s="222"/>
      <c r="B49" s="283"/>
      <c r="C49" s="241"/>
      <c r="D49" s="237" t="s">
        <v>53</v>
      </c>
      <c r="E49" s="238"/>
      <c r="F49" s="18" t="s">
        <v>51</v>
      </c>
      <c r="G49" s="21">
        <v>1219</v>
      </c>
      <c r="H49" s="21">
        <v>1824</v>
      </c>
      <c r="I49" s="29">
        <f t="shared" si="0"/>
        <v>49.63084495488107</v>
      </c>
      <c r="J49" s="6"/>
      <c r="K49" s="25"/>
    </row>
    <row r="50" spans="1:11" ht="14.25" customHeight="1" x14ac:dyDescent="0.2">
      <c r="A50" s="222"/>
      <c r="B50" s="283"/>
      <c r="C50" s="241"/>
      <c r="D50" s="239"/>
      <c r="E50" s="240"/>
      <c r="F50" s="19" t="s">
        <v>57</v>
      </c>
      <c r="G50" s="21">
        <v>293</v>
      </c>
      <c r="H50" s="21">
        <v>521</v>
      </c>
      <c r="I50" s="29">
        <f t="shared" si="0"/>
        <v>77.815699658703068</v>
      </c>
      <c r="J50" s="6"/>
      <c r="K50" s="25"/>
    </row>
    <row r="51" spans="1:11" ht="12.95" customHeight="1" x14ac:dyDescent="0.2">
      <c r="A51" s="222"/>
      <c r="B51" s="283"/>
      <c r="C51" s="241" t="s">
        <v>50</v>
      </c>
      <c r="D51" s="250" t="s">
        <v>52</v>
      </c>
      <c r="E51" s="251"/>
      <c r="F51" s="252"/>
      <c r="G51" s="21">
        <f>G52+G53</f>
        <v>1815</v>
      </c>
      <c r="H51" s="21">
        <f>H52+H53</f>
        <v>1790</v>
      </c>
      <c r="I51" s="29">
        <f t="shared" si="0"/>
        <v>-1.3774104683195674</v>
      </c>
      <c r="J51" s="6"/>
      <c r="K51" s="25"/>
    </row>
    <row r="52" spans="1:11" x14ac:dyDescent="0.2">
      <c r="A52" s="222"/>
      <c r="B52" s="283"/>
      <c r="C52" s="241"/>
      <c r="D52" s="237" t="s">
        <v>53</v>
      </c>
      <c r="E52" s="238"/>
      <c r="F52" s="18" t="s">
        <v>51</v>
      </c>
      <c r="G52" s="21">
        <v>1520</v>
      </c>
      <c r="H52" s="21">
        <v>1535</v>
      </c>
      <c r="I52" s="29">
        <f t="shared" si="0"/>
        <v>0.98684210526316463</v>
      </c>
      <c r="J52" s="6"/>
      <c r="K52" s="25"/>
    </row>
    <row r="53" spans="1:11" ht="13.5" customHeight="1" x14ac:dyDescent="0.2">
      <c r="A53" s="222"/>
      <c r="B53" s="284"/>
      <c r="C53" s="241"/>
      <c r="D53" s="239"/>
      <c r="E53" s="240"/>
      <c r="F53" s="19" t="s">
        <v>57</v>
      </c>
      <c r="G53" s="21">
        <v>295</v>
      </c>
      <c r="H53" s="21">
        <v>255</v>
      </c>
      <c r="I53" s="29">
        <f t="shared" si="0"/>
        <v>-13.559322033898297</v>
      </c>
      <c r="J53" s="6"/>
      <c r="K53" s="25"/>
    </row>
    <row r="54" spans="1:11" ht="12.9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K54" s="25"/>
    </row>
    <row r="55" spans="1:11" ht="12.95" customHeight="1" x14ac:dyDescent="0.2">
      <c r="K55" s="25"/>
    </row>
  </sheetData>
  <mergeCells count="59">
    <mergeCell ref="B7:F7"/>
    <mergeCell ref="C11:C18"/>
    <mergeCell ref="C51:C53"/>
    <mergeCell ref="D51:F51"/>
    <mergeCell ref="I5:I6"/>
    <mergeCell ref="G5:G6"/>
    <mergeCell ref="H5:H6"/>
    <mergeCell ref="C45:C47"/>
    <mergeCell ref="B39:F39"/>
    <mergeCell ref="E12:F12"/>
    <mergeCell ref="E15:E16"/>
    <mergeCell ref="C19:C24"/>
    <mergeCell ref="C37:F37"/>
    <mergeCell ref="C38:F38"/>
    <mergeCell ref="A40:A53"/>
    <mergeCell ref="B40:F40"/>
    <mergeCell ref="B41:B53"/>
    <mergeCell ref="C41:C44"/>
    <mergeCell ref="D41:F41"/>
    <mergeCell ref="D45:F45"/>
    <mergeCell ref="E17:E18"/>
    <mergeCell ref="C48:C50"/>
    <mergeCell ref="D48:F48"/>
    <mergeCell ref="D52:E53"/>
    <mergeCell ref="D49:E50"/>
    <mergeCell ref="D28:D32"/>
    <mergeCell ref="E28:F28"/>
    <mergeCell ref="E29:E30"/>
    <mergeCell ref="D46:E47"/>
    <mergeCell ref="D42:E44"/>
    <mergeCell ref="B8:F8"/>
    <mergeCell ref="E13:E14"/>
    <mergeCell ref="D11:F11"/>
    <mergeCell ref="A8:A32"/>
    <mergeCell ref="A33:A38"/>
    <mergeCell ref="B33:F33"/>
    <mergeCell ref="B34:B38"/>
    <mergeCell ref="C35:F35"/>
    <mergeCell ref="C36:F36"/>
    <mergeCell ref="D9:E10"/>
    <mergeCell ref="D20:D24"/>
    <mergeCell ref="E20:F20"/>
    <mergeCell ref="E23:E24"/>
    <mergeCell ref="E31:E32"/>
    <mergeCell ref="E21:E22"/>
    <mergeCell ref="C34:F34"/>
    <mergeCell ref="D27:F27"/>
    <mergeCell ref="C25:C26"/>
    <mergeCell ref="D25:E26"/>
    <mergeCell ref="A2:I2"/>
    <mergeCell ref="B9:B32"/>
    <mergeCell ref="C9:C10"/>
    <mergeCell ref="D12:D18"/>
    <mergeCell ref="C27:C32"/>
    <mergeCell ref="H1:I1"/>
    <mergeCell ref="D19:F19"/>
    <mergeCell ref="A3:I3"/>
    <mergeCell ref="A5:A6"/>
    <mergeCell ref="B5:F6"/>
  </mergeCells>
  <pageMargins left="0.31496062992125984" right="0.31496062992125984" top="0.15748031496062992" bottom="0.15748031496062992" header="0.31496062992125984" footer="0.31496062992125984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39"/>
  <sheetViews>
    <sheetView topLeftCell="AO4" workbookViewId="0">
      <selection activeCell="AV38" sqref="AV38"/>
    </sheetView>
  </sheetViews>
  <sheetFormatPr defaultRowHeight="12.75" x14ac:dyDescent="0.2"/>
  <cols>
    <col min="1" max="1" width="3.85546875" customWidth="1"/>
    <col min="2" max="2" width="24" customWidth="1"/>
    <col min="14" max="53" width="7.42578125" customWidth="1"/>
  </cols>
  <sheetData>
    <row r="1" spans="1:255" ht="12.95" customHeight="1" x14ac:dyDescent="0.2">
      <c r="L1" s="31" t="s">
        <v>131</v>
      </c>
      <c r="M1" s="31"/>
      <c r="AG1" s="31" t="s">
        <v>131</v>
      </c>
      <c r="AZ1" s="294" t="s">
        <v>131</v>
      </c>
      <c r="BA1" s="294"/>
    </row>
    <row r="2" spans="1:255" ht="30.2" customHeight="1" x14ac:dyDescent="0.3">
      <c r="A2" s="295"/>
      <c r="B2" s="295"/>
      <c r="C2" s="270" t="s">
        <v>3</v>
      </c>
      <c r="D2" s="270"/>
      <c r="E2" s="270"/>
      <c r="F2" s="270"/>
      <c r="G2" s="270"/>
      <c r="H2" s="270"/>
      <c r="I2" s="270"/>
      <c r="J2" s="270"/>
      <c r="K2" s="270"/>
      <c r="L2" s="270"/>
      <c r="M2" s="26"/>
    </row>
    <row r="3" spans="1:255" ht="9.75" customHeight="1" x14ac:dyDescent="0.2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</row>
    <row r="4" spans="1:255" ht="14.25" x14ac:dyDescent="0.2">
      <c r="A4" s="296" t="s">
        <v>28</v>
      </c>
      <c r="B4" s="263" t="s">
        <v>97</v>
      </c>
      <c r="C4" s="242" t="s">
        <v>125</v>
      </c>
      <c r="D4" s="243"/>
      <c r="E4" s="243"/>
      <c r="F4" s="243"/>
      <c r="G4" s="243"/>
      <c r="H4" s="243"/>
      <c r="I4" s="243"/>
      <c r="J4" s="243"/>
      <c r="K4" s="243"/>
      <c r="L4" s="243"/>
      <c r="M4" s="244"/>
      <c r="N4" s="223" t="s">
        <v>133</v>
      </c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3"/>
      <c r="AA4" s="293"/>
      <c r="AB4" s="293"/>
      <c r="AC4" s="293"/>
      <c r="AD4" s="293"/>
      <c r="AE4" s="293"/>
      <c r="AF4" s="293"/>
      <c r="AG4" s="293"/>
      <c r="AH4" s="223" t="s">
        <v>135</v>
      </c>
      <c r="AI4" s="293"/>
      <c r="AJ4" s="293"/>
      <c r="AK4" s="293"/>
      <c r="AL4" s="293"/>
      <c r="AM4" s="293"/>
      <c r="AN4" s="293"/>
      <c r="AO4" s="293"/>
      <c r="AP4" s="293"/>
      <c r="AQ4" s="293"/>
      <c r="AR4" s="293"/>
      <c r="AS4" s="293"/>
      <c r="AT4" s="293"/>
      <c r="AU4" s="293"/>
      <c r="AV4" s="293"/>
      <c r="AW4" s="293"/>
      <c r="AX4" s="293"/>
      <c r="AY4" s="293"/>
      <c r="AZ4" s="293"/>
      <c r="BA4" s="293"/>
      <c r="BB4" s="6"/>
    </row>
    <row r="5" spans="1:255" ht="38.25" customHeight="1" x14ac:dyDescent="0.2">
      <c r="A5" s="296"/>
      <c r="B5" s="263"/>
      <c r="C5" s="230" t="s">
        <v>126</v>
      </c>
      <c r="D5" s="230"/>
      <c r="E5" s="230" t="s">
        <v>127</v>
      </c>
      <c r="F5" s="230"/>
      <c r="G5" s="230" t="s">
        <v>128</v>
      </c>
      <c r="H5" s="230"/>
      <c r="I5" s="230" t="s">
        <v>129</v>
      </c>
      <c r="J5" s="230"/>
      <c r="K5" s="223" t="s">
        <v>130</v>
      </c>
      <c r="L5" s="223"/>
      <c r="M5" s="223"/>
      <c r="N5" s="230" t="s">
        <v>126</v>
      </c>
      <c r="O5" s="230"/>
      <c r="P5" s="230"/>
      <c r="Q5" s="230"/>
      <c r="R5" s="230" t="s">
        <v>127</v>
      </c>
      <c r="S5" s="230"/>
      <c r="T5" s="230"/>
      <c r="U5" s="230"/>
      <c r="V5" s="230" t="s">
        <v>128</v>
      </c>
      <c r="W5" s="230"/>
      <c r="X5" s="230"/>
      <c r="Y5" s="230"/>
      <c r="Z5" s="230" t="s">
        <v>129</v>
      </c>
      <c r="AA5" s="230"/>
      <c r="AB5" s="230"/>
      <c r="AC5" s="230"/>
      <c r="AD5" s="223" t="s">
        <v>130</v>
      </c>
      <c r="AE5" s="223"/>
      <c r="AF5" s="223"/>
      <c r="AG5" s="223"/>
      <c r="AH5" s="230" t="s">
        <v>126</v>
      </c>
      <c r="AI5" s="230"/>
      <c r="AJ5" s="230"/>
      <c r="AK5" s="230"/>
      <c r="AL5" s="230" t="s">
        <v>127</v>
      </c>
      <c r="AM5" s="230"/>
      <c r="AN5" s="230"/>
      <c r="AO5" s="230"/>
      <c r="AP5" s="230" t="s">
        <v>128</v>
      </c>
      <c r="AQ5" s="230"/>
      <c r="AR5" s="230"/>
      <c r="AS5" s="230"/>
      <c r="AT5" s="230" t="s">
        <v>129</v>
      </c>
      <c r="AU5" s="230"/>
      <c r="AV5" s="230"/>
      <c r="AW5" s="230"/>
      <c r="AX5" s="223" t="s">
        <v>130</v>
      </c>
      <c r="AY5" s="223"/>
      <c r="AZ5" s="223"/>
      <c r="BA5" s="223"/>
      <c r="BB5" s="6"/>
    </row>
    <row r="6" spans="1:255" ht="17.25" customHeight="1" x14ac:dyDescent="0.2">
      <c r="A6" s="296"/>
      <c r="B6" s="263"/>
      <c r="C6" s="230">
        <v>2018</v>
      </c>
      <c r="D6" s="230">
        <v>2019</v>
      </c>
      <c r="E6" s="230">
        <v>2018</v>
      </c>
      <c r="F6" s="230">
        <v>2019</v>
      </c>
      <c r="G6" s="230">
        <v>2018</v>
      </c>
      <c r="H6" s="230">
        <v>2019</v>
      </c>
      <c r="I6" s="230">
        <v>2018</v>
      </c>
      <c r="J6" s="230">
        <v>2019</v>
      </c>
      <c r="K6" s="230">
        <v>2018</v>
      </c>
      <c r="L6" s="230">
        <v>2019</v>
      </c>
      <c r="M6" s="230" t="s">
        <v>132</v>
      </c>
      <c r="N6" s="249" t="s">
        <v>60</v>
      </c>
      <c r="O6" s="249"/>
      <c r="P6" s="263" t="s">
        <v>134</v>
      </c>
      <c r="Q6" s="263"/>
      <c r="R6" s="249" t="s">
        <v>60</v>
      </c>
      <c r="S6" s="249"/>
      <c r="T6" s="263" t="s">
        <v>134</v>
      </c>
      <c r="U6" s="263"/>
      <c r="V6" s="249" t="s">
        <v>60</v>
      </c>
      <c r="W6" s="249"/>
      <c r="X6" s="263" t="s">
        <v>134</v>
      </c>
      <c r="Y6" s="263"/>
      <c r="Z6" s="249" t="s">
        <v>60</v>
      </c>
      <c r="AA6" s="249"/>
      <c r="AB6" s="263" t="s">
        <v>134</v>
      </c>
      <c r="AC6" s="263"/>
      <c r="AD6" s="249" t="s">
        <v>60</v>
      </c>
      <c r="AE6" s="249"/>
      <c r="AF6" s="263" t="s">
        <v>134</v>
      </c>
      <c r="AG6" s="263"/>
      <c r="AH6" s="249" t="s">
        <v>60</v>
      </c>
      <c r="AI6" s="249"/>
      <c r="AJ6" s="263" t="s">
        <v>134</v>
      </c>
      <c r="AK6" s="263"/>
      <c r="AL6" s="249" t="s">
        <v>60</v>
      </c>
      <c r="AM6" s="249"/>
      <c r="AN6" s="263" t="s">
        <v>134</v>
      </c>
      <c r="AO6" s="263"/>
      <c r="AP6" s="249" t="s">
        <v>60</v>
      </c>
      <c r="AQ6" s="249"/>
      <c r="AR6" s="263" t="s">
        <v>134</v>
      </c>
      <c r="AS6" s="263"/>
      <c r="AT6" s="249" t="s">
        <v>60</v>
      </c>
      <c r="AU6" s="249"/>
      <c r="AV6" s="263" t="s">
        <v>134</v>
      </c>
      <c r="AW6" s="263"/>
      <c r="AX6" s="249" t="s">
        <v>60</v>
      </c>
      <c r="AY6" s="249"/>
      <c r="AZ6" s="263" t="s">
        <v>134</v>
      </c>
      <c r="BA6" s="263"/>
      <c r="BB6" s="6"/>
    </row>
    <row r="7" spans="1:255" x14ac:dyDescent="0.2">
      <c r="A7" s="296"/>
      <c r="B7" s="263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14">
        <v>2018</v>
      </c>
      <c r="O7" s="14">
        <v>2019</v>
      </c>
      <c r="P7" s="14">
        <v>2018</v>
      </c>
      <c r="Q7" s="14">
        <v>2019</v>
      </c>
      <c r="R7" s="14">
        <v>2018</v>
      </c>
      <c r="S7" s="14">
        <v>2019</v>
      </c>
      <c r="T7" s="14">
        <v>2018</v>
      </c>
      <c r="U7" s="14">
        <v>2019</v>
      </c>
      <c r="V7" s="14">
        <v>2018</v>
      </c>
      <c r="W7" s="14">
        <v>2019</v>
      </c>
      <c r="X7" s="14">
        <v>2018</v>
      </c>
      <c r="Y7" s="14">
        <v>2019</v>
      </c>
      <c r="Z7" s="14">
        <v>2018</v>
      </c>
      <c r="AA7" s="14">
        <v>2019</v>
      </c>
      <c r="AB7" s="14">
        <v>2018</v>
      </c>
      <c r="AC7" s="14">
        <v>2019</v>
      </c>
      <c r="AD7" s="14">
        <v>2018</v>
      </c>
      <c r="AE7" s="14">
        <v>2019</v>
      </c>
      <c r="AF7" s="14">
        <v>2018</v>
      </c>
      <c r="AG7" s="14">
        <v>2019</v>
      </c>
      <c r="AH7" s="14">
        <v>2018</v>
      </c>
      <c r="AI7" s="14">
        <v>2019</v>
      </c>
      <c r="AJ7" s="14">
        <v>2018</v>
      </c>
      <c r="AK7" s="14">
        <v>2019</v>
      </c>
      <c r="AL7" s="14">
        <v>2018</v>
      </c>
      <c r="AM7" s="14">
        <v>2019</v>
      </c>
      <c r="AN7" s="14">
        <v>2018</v>
      </c>
      <c r="AO7" s="14">
        <v>2019</v>
      </c>
      <c r="AP7" s="14">
        <v>2018</v>
      </c>
      <c r="AQ7" s="14">
        <v>2019</v>
      </c>
      <c r="AR7" s="14">
        <v>2018</v>
      </c>
      <c r="AS7" s="14">
        <v>2019</v>
      </c>
      <c r="AT7" s="14">
        <v>2018</v>
      </c>
      <c r="AU7" s="14">
        <v>2019</v>
      </c>
      <c r="AV7" s="14">
        <v>2018</v>
      </c>
      <c r="AW7" s="14">
        <v>2019</v>
      </c>
      <c r="AX7" s="14">
        <v>2018</v>
      </c>
      <c r="AY7" s="14">
        <v>2019</v>
      </c>
      <c r="AZ7" s="14">
        <v>2018</v>
      </c>
      <c r="BA7" s="14">
        <v>2019</v>
      </c>
      <c r="BB7" s="6"/>
    </row>
    <row r="8" spans="1:255" x14ac:dyDescent="0.2">
      <c r="A8" s="12" t="s">
        <v>29</v>
      </c>
      <c r="B8" s="12" t="s">
        <v>31</v>
      </c>
      <c r="C8" s="12">
        <v>1</v>
      </c>
      <c r="D8" s="12">
        <v>2</v>
      </c>
      <c r="E8" s="12">
        <v>3</v>
      </c>
      <c r="F8" s="12">
        <v>4</v>
      </c>
      <c r="G8" s="12">
        <v>5</v>
      </c>
      <c r="H8" s="12">
        <v>6</v>
      </c>
      <c r="I8" s="12">
        <v>7</v>
      </c>
      <c r="J8" s="12">
        <v>8</v>
      </c>
      <c r="K8" s="12">
        <v>9</v>
      </c>
      <c r="L8" s="12">
        <v>10</v>
      </c>
      <c r="M8" s="12">
        <v>11</v>
      </c>
      <c r="N8" s="12">
        <v>12</v>
      </c>
      <c r="O8" s="12">
        <v>13</v>
      </c>
      <c r="P8" s="12">
        <v>14</v>
      </c>
      <c r="Q8" s="12">
        <v>15</v>
      </c>
      <c r="R8" s="12">
        <v>16</v>
      </c>
      <c r="S8" s="12">
        <v>17</v>
      </c>
      <c r="T8" s="12">
        <v>18</v>
      </c>
      <c r="U8" s="12">
        <v>19</v>
      </c>
      <c r="V8" s="12">
        <v>20</v>
      </c>
      <c r="W8" s="12">
        <v>21</v>
      </c>
      <c r="X8" s="12">
        <v>22</v>
      </c>
      <c r="Y8" s="12">
        <v>23</v>
      </c>
      <c r="Z8" s="12">
        <v>24</v>
      </c>
      <c r="AA8" s="12">
        <v>25</v>
      </c>
      <c r="AB8" s="12">
        <v>26</v>
      </c>
      <c r="AC8" s="12">
        <v>27</v>
      </c>
      <c r="AD8" s="12">
        <v>28</v>
      </c>
      <c r="AE8" s="12">
        <v>29</v>
      </c>
      <c r="AF8" s="12">
        <v>30</v>
      </c>
      <c r="AG8" s="12">
        <v>31</v>
      </c>
      <c r="AH8" s="12">
        <v>32</v>
      </c>
      <c r="AI8" s="12">
        <v>33</v>
      </c>
      <c r="AJ8" s="12">
        <v>34</v>
      </c>
      <c r="AK8" s="12">
        <v>35</v>
      </c>
      <c r="AL8" s="12">
        <v>36</v>
      </c>
      <c r="AM8" s="12">
        <v>37</v>
      </c>
      <c r="AN8" s="12">
        <v>38</v>
      </c>
      <c r="AO8" s="12">
        <v>39</v>
      </c>
      <c r="AP8" s="12">
        <v>40</v>
      </c>
      <c r="AQ8" s="12">
        <v>41</v>
      </c>
      <c r="AR8" s="12">
        <v>42</v>
      </c>
      <c r="AS8" s="12">
        <v>43</v>
      </c>
      <c r="AT8" s="12">
        <v>44</v>
      </c>
      <c r="AU8" s="12">
        <v>45</v>
      </c>
      <c r="AV8" s="12">
        <v>46</v>
      </c>
      <c r="AW8" s="12">
        <v>47</v>
      </c>
      <c r="AX8" s="12">
        <v>48</v>
      </c>
      <c r="AY8" s="12">
        <v>49</v>
      </c>
      <c r="AZ8" s="12">
        <v>50</v>
      </c>
      <c r="BA8" s="12">
        <v>51</v>
      </c>
      <c r="BB8" s="6"/>
    </row>
    <row r="9" spans="1:255" ht="15" customHeight="1" x14ac:dyDescent="0.2">
      <c r="A9" s="34">
        <v>1</v>
      </c>
      <c r="B9" s="18" t="s">
        <v>98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46"/>
      <c r="AT9" s="38"/>
      <c r="AU9" s="38"/>
      <c r="AV9" s="38"/>
      <c r="AW9" s="38"/>
      <c r="AX9" s="38"/>
      <c r="AY9" s="38"/>
      <c r="AZ9" s="38"/>
      <c r="BA9" s="38"/>
      <c r="BB9" s="44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</row>
    <row r="10" spans="1:255" x14ac:dyDescent="0.2">
      <c r="A10" s="35" t="s">
        <v>71</v>
      </c>
      <c r="B10" s="18" t="s">
        <v>99</v>
      </c>
      <c r="C10" s="38">
        <v>47314</v>
      </c>
      <c r="D10" s="38">
        <v>49956</v>
      </c>
      <c r="E10" s="38">
        <v>3067</v>
      </c>
      <c r="F10" s="38">
        <v>2501</v>
      </c>
      <c r="G10" s="38">
        <v>42617</v>
      </c>
      <c r="H10" s="38">
        <v>40500</v>
      </c>
      <c r="I10" s="38">
        <v>30461</v>
      </c>
      <c r="J10" s="38">
        <v>31814</v>
      </c>
      <c r="K10" s="38">
        <f t="shared" ref="K10:K34" si="0">C10+E10+G10+I10</f>
        <v>123459</v>
      </c>
      <c r="L10" s="38">
        <f t="shared" ref="L10:L34" si="1">D10+F10+H10+J10</f>
        <v>124771</v>
      </c>
      <c r="M10" s="209">
        <f t="shared" ref="M10:M34" si="2">L10/K10*100-100</f>
        <v>1.0627009776525114</v>
      </c>
      <c r="N10" s="39">
        <v>4008</v>
      </c>
      <c r="O10" s="41">
        <v>4200</v>
      </c>
      <c r="P10" s="46">
        <f t="shared" ref="P10:P34" si="3">N10/C10*100</f>
        <v>8.4710656465316827</v>
      </c>
      <c r="Q10" s="46">
        <f t="shared" ref="Q10:Q34" si="4">O10/D10*100</f>
        <v>8.407398510689406</v>
      </c>
      <c r="R10" s="38">
        <v>400</v>
      </c>
      <c r="S10" s="38">
        <v>228</v>
      </c>
      <c r="T10" s="46">
        <f t="shared" ref="T10:T34" si="5">R10/E10*100</f>
        <v>13.042060645582001</v>
      </c>
      <c r="U10" s="46">
        <f t="shared" ref="U10:U34" si="6">S10/F10*100</f>
        <v>9.1163534586165529</v>
      </c>
      <c r="V10" s="38">
        <v>8916</v>
      </c>
      <c r="W10" s="38">
        <v>8585</v>
      </c>
      <c r="X10" s="46">
        <f t="shared" ref="X10:X34" si="7">V10/G10*100</f>
        <v>20.921228617687778</v>
      </c>
      <c r="Y10" s="46">
        <f t="shared" ref="Y10:Y34" si="8">W10/H10*100</f>
        <v>21.197530864197532</v>
      </c>
      <c r="Z10" s="38">
        <v>1520</v>
      </c>
      <c r="AA10" s="38">
        <v>1597</v>
      </c>
      <c r="AB10" s="46">
        <f t="shared" ref="AB10:AB34" si="9">Z10/I10*100</f>
        <v>4.9899871967433773</v>
      </c>
      <c r="AC10" s="46">
        <f t="shared" ref="AC10:AC34" si="10">AA10/J10*100</f>
        <v>5.0198026026277738</v>
      </c>
      <c r="AD10" s="38">
        <f t="shared" ref="AD10:AD34" si="11">N10+R10+V10+Z10</f>
        <v>14844</v>
      </c>
      <c r="AE10" s="38">
        <f t="shared" ref="AE10:AE34" si="12">O10+S10+W10+AA10</f>
        <v>14610</v>
      </c>
      <c r="AF10" s="46">
        <f t="shared" ref="AF10:AF34" si="13">AD10/K10*100</f>
        <v>12.023424780696427</v>
      </c>
      <c r="AG10" s="46">
        <f t="shared" ref="AG10:AG34" si="14">AE10/L10*100</f>
        <v>11.709451715542874</v>
      </c>
      <c r="AH10" s="38">
        <v>846</v>
      </c>
      <c r="AI10" s="38">
        <v>1199</v>
      </c>
      <c r="AJ10" s="46">
        <f t="shared" ref="AJ10:AJ34" si="15">AH10/N10*100</f>
        <v>21.107784431137723</v>
      </c>
      <c r="AK10" s="46">
        <f t="shared" ref="AK10:AK34" si="16">AI10/O10*100</f>
        <v>28.547619047619051</v>
      </c>
      <c r="AL10" s="38">
        <v>25</v>
      </c>
      <c r="AM10" s="38">
        <v>24</v>
      </c>
      <c r="AN10" s="46">
        <f t="shared" ref="AN10:AN34" si="17">AL10/R10*100</f>
        <v>6.25</v>
      </c>
      <c r="AO10" s="46">
        <f t="shared" ref="AO10:AO34" si="18">AM10/S10*100</f>
        <v>10.526315789473683</v>
      </c>
      <c r="AP10" s="38">
        <v>425</v>
      </c>
      <c r="AQ10" s="38">
        <v>695</v>
      </c>
      <c r="AR10" s="46">
        <f t="shared" ref="AR10:AR34" si="19">AP10/V10*100</f>
        <v>4.7667115298340068</v>
      </c>
      <c r="AS10" s="46">
        <f t="shared" ref="AS10:AS34" si="20">AQ10/W10*100</f>
        <v>8.0955154338963311</v>
      </c>
      <c r="AT10" s="38">
        <v>41</v>
      </c>
      <c r="AU10" s="38">
        <v>9</v>
      </c>
      <c r="AV10" s="46">
        <f t="shared" ref="AV10:AV34" si="21">AT10/Z10*100</f>
        <v>2.6973684210526319</v>
      </c>
      <c r="AW10" s="46">
        <f t="shared" ref="AW10:AW34" si="22">AU10/AA10*100</f>
        <v>0.56355666875391353</v>
      </c>
      <c r="AX10" s="38">
        <f t="shared" ref="AX10:AX34" si="23">AH10+AL10+AP10+AT10</f>
        <v>1337</v>
      </c>
      <c r="AY10" s="38">
        <f t="shared" ref="AY10:AY34" si="24">AI10+AM10+AQ10+AU10</f>
        <v>1927</v>
      </c>
      <c r="AZ10" s="46">
        <f t="shared" ref="AZ10:AZ34" si="25">AX10/AD10*100</f>
        <v>9.0070061977903535</v>
      </c>
      <c r="BA10" s="46">
        <f t="shared" ref="BA10:BA34" si="26">AY10/AE10*100</f>
        <v>13.189596167008899</v>
      </c>
      <c r="BB10" s="44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  <c r="ID10" s="25"/>
      <c r="IE10" s="25"/>
      <c r="IF10" s="25"/>
      <c r="IG10" s="25"/>
      <c r="IH10" s="25"/>
      <c r="II10" s="25"/>
      <c r="IJ10" s="25"/>
      <c r="IK10" s="25"/>
      <c r="IL10" s="25"/>
      <c r="IM10" s="25"/>
      <c r="IN10" s="25"/>
      <c r="IO10" s="25"/>
      <c r="IP10" s="25"/>
      <c r="IQ10" s="25"/>
      <c r="IR10" s="25"/>
      <c r="IS10" s="25"/>
      <c r="IT10" s="25"/>
      <c r="IU10" s="25"/>
    </row>
    <row r="11" spans="1:255" x14ac:dyDescent="0.2">
      <c r="A11" s="35" t="s">
        <v>72</v>
      </c>
      <c r="B11" s="18" t="s">
        <v>100</v>
      </c>
      <c r="C11" s="38">
        <v>26187</v>
      </c>
      <c r="D11" s="38">
        <v>27018</v>
      </c>
      <c r="E11" s="38">
        <v>2354</v>
      </c>
      <c r="F11" s="38">
        <v>2730</v>
      </c>
      <c r="G11" s="38">
        <v>21764</v>
      </c>
      <c r="H11" s="38">
        <v>21970</v>
      </c>
      <c r="I11" s="38">
        <v>16012</v>
      </c>
      <c r="J11" s="38">
        <v>18278</v>
      </c>
      <c r="K11" s="38">
        <f t="shared" si="0"/>
        <v>66317</v>
      </c>
      <c r="L11" s="38">
        <f t="shared" si="1"/>
        <v>69996</v>
      </c>
      <c r="M11" s="209">
        <f t="shared" si="2"/>
        <v>5.547597147036214</v>
      </c>
      <c r="N11" s="38">
        <v>1514</v>
      </c>
      <c r="O11" s="38">
        <v>1568</v>
      </c>
      <c r="P11" s="46">
        <f t="shared" si="3"/>
        <v>5.7814946347424296</v>
      </c>
      <c r="Q11" s="46">
        <f t="shared" si="4"/>
        <v>5.8035383818195276</v>
      </c>
      <c r="R11" s="38">
        <v>310</v>
      </c>
      <c r="S11" s="38">
        <v>358</v>
      </c>
      <c r="T11" s="46">
        <f t="shared" si="5"/>
        <v>13.169073916737467</v>
      </c>
      <c r="U11" s="46">
        <f t="shared" si="6"/>
        <v>13.113553113553115</v>
      </c>
      <c r="V11" s="38">
        <v>3648</v>
      </c>
      <c r="W11" s="38">
        <v>4260</v>
      </c>
      <c r="X11" s="46">
        <f t="shared" si="7"/>
        <v>16.761624701341667</v>
      </c>
      <c r="Y11" s="46">
        <f t="shared" si="8"/>
        <v>19.39007737824306</v>
      </c>
      <c r="Z11" s="38">
        <v>1172</v>
      </c>
      <c r="AA11" s="38">
        <v>1582</v>
      </c>
      <c r="AB11" s="46">
        <f t="shared" si="9"/>
        <v>7.3195103672245816</v>
      </c>
      <c r="AC11" s="46">
        <f t="shared" si="10"/>
        <v>8.6552139183718122</v>
      </c>
      <c r="AD11" s="38">
        <f t="shared" si="11"/>
        <v>6644</v>
      </c>
      <c r="AE11" s="38">
        <f t="shared" si="12"/>
        <v>7768</v>
      </c>
      <c r="AF11" s="46">
        <f t="shared" si="13"/>
        <v>10.01854728048615</v>
      </c>
      <c r="AG11" s="46">
        <f t="shared" si="14"/>
        <v>11.097777015829475</v>
      </c>
      <c r="AH11" s="38">
        <v>175</v>
      </c>
      <c r="AI11" s="38">
        <v>268</v>
      </c>
      <c r="AJ11" s="46">
        <f t="shared" si="15"/>
        <v>11.55878467635403</v>
      </c>
      <c r="AK11" s="46">
        <f t="shared" si="16"/>
        <v>17.091836734693878</v>
      </c>
      <c r="AL11" s="38">
        <v>94</v>
      </c>
      <c r="AM11" s="38">
        <v>84</v>
      </c>
      <c r="AN11" s="46">
        <f t="shared" si="17"/>
        <v>30.322580645161288</v>
      </c>
      <c r="AO11" s="46">
        <f t="shared" si="18"/>
        <v>23.463687150837988</v>
      </c>
      <c r="AP11" s="38">
        <v>108</v>
      </c>
      <c r="AQ11" s="38">
        <v>216</v>
      </c>
      <c r="AR11" s="46">
        <f t="shared" si="19"/>
        <v>2.9605263157894735</v>
      </c>
      <c r="AS11" s="46">
        <f t="shared" si="20"/>
        <v>5.070422535211268</v>
      </c>
      <c r="AT11" s="38">
        <v>6</v>
      </c>
      <c r="AU11" s="38">
        <v>169</v>
      </c>
      <c r="AV11" s="46">
        <f t="shared" si="21"/>
        <v>0.51194539249146753</v>
      </c>
      <c r="AW11" s="46">
        <f t="shared" si="22"/>
        <v>10.6826801517067</v>
      </c>
      <c r="AX11" s="38">
        <f t="shared" si="23"/>
        <v>383</v>
      </c>
      <c r="AY11" s="38">
        <f t="shared" si="24"/>
        <v>737</v>
      </c>
      <c r="AZ11" s="46">
        <f t="shared" si="25"/>
        <v>5.7645996387718244</v>
      </c>
      <c r="BA11" s="46">
        <f t="shared" si="26"/>
        <v>9.4876416065911435</v>
      </c>
      <c r="BB11" s="44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  <c r="IA11" s="25"/>
      <c r="IB11" s="25"/>
      <c r="IC11" s="25"/>
      <c r="ID11" s="25"/>
      <c r="IE11" s="25"/>
      <c r="IF11" s="25"/>
      <c r="IG11" s="25"/>
      <c r="IH11" s="25"/>
      <c r="II11" s="25"/>
      <c r="IJ11" s="25"/>
      <c r="IK11" s="25"/>
      <c r="IL11" s="25"/>
      <c r="IM11" s="25"/>
      <c r="IN11" s="25"/>
      <c r="IO11" s="25"/>
      <c r="IP11" s="25"/>
      <c r="IQ11" s="25"/>
      <c r="IR11" s="25"/>
      <c r="IS11" s="25"/>
      <c r="IT11" s="25"/>
      <c r="IU11" s="25"/>
    </row>
    <row r="12" spans="1:255" x14ac:dyDescent="0.2">
      <c r="A12" s="35" t="s">
        <v>73</v>
      </c>
      <c r="B12" s="18" t="s">
        <v>101</v>
      </c>
      <c r="C12" s="38">
        <v>124254</v>
      </c>
      <c r="D12" s="38">
        <v>135836</v>
      </c>
      <c r="E12" s="38">
        <v>5592</v>
      </c>
      <c r="F12" s="38">
        <v>6180</v>
      </c>
      <c r="G12" s="38">
        <v>121295</v>
      </c>
      <c r="H12" s="38">
        <v>124040</v>
      </c>
      <c r="I12" s="38">
        <v>76676</v>
      </c>
      <c r="J12" s="38">
        <v>81166</v>
      </c>
      <c r="K12" s="38">
        <f t="shared" si="0"/>
        <v>327817</v>
      </c>
      <c r="L12" s="38">
        <f t="shared" si="1"/>
        <v>347222</v>
      </c>
      <c r="M12" s="209">
        <f t="shared" si="2"/>
        <v>5.919461162782909</v>
      </c>
      <c r="N12" s="38">
        <v>12701</v>
      </c>
      <c r="O12" s="38">
        <v>14445</v>
      </c>
      <c r="P12" s="46">
        <f t="shared" si="3"/>
        <v>10.221803724628584</v>
      </c>
      <c r="Q12" s="46">
        <f t="shared" si="4"/>
        <v>10.634147059689626</v>
      </c>
      <c r="R12" s="38">
        <v>1271</v>
      </c>
      <c r="S12" s="38">
        <v>1454</v>
      </c>
      <c r="T12" s="46">
        <f t="shared" si="5"/>
        <v>22.728898426323319</v>
      </c>
      <c r="U12" s="46">
        <f t="shared" si="6"/>
        <v>23.527508090614887</v>
      </c>
      <c r="V12" s="38">
        <v>31697</v>
      </c>
      <c r="W12" s="38">
        <v>33807</v>
      </c>
      <c r="X12" s="46">
        <f t="shared" si="7"/>
        <v>26.132157137557193</v>
      </c>
      <c r="Y12" s="46">
        <f t="shared" si="8"/>
        <v>27.254917768461784</v>
      </c>
      <c r="Z12" s="38">
        <v>4361</v>
      </c>
      <c r="AA12" s="38">
        <v>5926</v>
      </c>
      <c r="AB12" s="46">
        <f t="shared" si="9"/>
        <v>5.6875684699254005</v>
      </c>
      <c r="AC12" s="46">
        <f t="shared" si="10"/>
        <v>7.301086661902767</v>
      </c>
      <c r="AD12" s="38">
        <f t="shared" si="11"/>
        <v>50030</v>
      </c>
      <c r="AE12" s="38">
        <f t="shared" si="12"/>
        <v>55632</v>
      </c>
      <c r="AF12" s="46">
        <f t="shared" si="13"/>
        <v>15.261563616285917</v>
      </c>
      <c r="AG12" s="46">
        <f t="shared" si="14"/>
        <v>16.022026254096801</v>
      </c>
      <c r="AH12" s="38">
        <v>2573</v>
      </c>
      <c r="AI12" s="38">
        <v>4006</v>
      </c>
      <c r="AJ12" s="46">
        <f t="shared" si="15"/>
        <v>20.258247382095899</v>
      </c>
      <c r="AK12" s="46">
        <f t="shared" si="16"/>
        <v>27.732779508480444</v>
      </c>
      <c r="AL12" s="38">
        <v>257</v>
      </c>
      <c r="AM12" s="38">
        <v>267</v>
      </c>
      <c r="AN12" s="46">
        <f t="shared" si="17"/>
        <v>20.220298977183322</v>
      </c>
      <c r="AO12" s="46">
        <f t="shared" si="18"/>
        <v>18.363136176066025</v>
      </c>
      <c r="AP12" s="38">
        <v>3137</v>
      </c>
      <c r="AQ12" s="38">
        <v>4030</v>
      </c>
      <c r="AR12" s="46">
        <f t="shared" si="19"/>
        <v>9.8968356626810117</v>
      </c>
      <c r="AS12" s="46">
        <f t="shared" si="20"/>
        <v>11.920608158073771</v>
      </c>
      <c r="AT12" s="38">
        <v>101</v>
      </c>
      <c r="AU12" s="38">
        <v>378</v>
      </c>
      <c r="AV12" s="46">
        <f t="shared" si="21"/>
        <v>2.3159825728044026</v>
      </c>
      <c r="AW12" s="46">
        <f t="shared" si="22"/>
        <v>6.3786702666216666</v>
      </c>
      <c r="AX12" s="38">
        <f t="shared" si="23"/>
        <v>6068</v>
      </c>
      <c r="AY12" s="38">
        <f t="shared" si="24"/>
        <v>8681</v>
      </c>
      <c r="AZ12" s="46">
        <f t="shared" si="25"/>
        <v>12.128722766340196</v>
      </c>
      <c r="BA12" s="46">
        <f t="shared" si="26"/>
        <v>15.604328444060972</v>
      </c>
      <c r="BB12" s="44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I12" s="25"/>
      <c r="IJ12" s="25"/>
      <c r="IK12" s="25"/>
      <c r="IL12" s="25"/>
      <c r="IM12" s="25"/>
      <c r="IN12" s="25"/>
      <c r="IO12" s="25"/>
      <c r="IP12" s="25"/>
      <c r="IQ12" s="25"/>
      <c r="IR12" s="25"/>
      <c r="IS12" s="25"/>
      <c r="IT12" s="25"/>
      <c r="IU12" s="25"/>
    </row>
    <row r="13" spans="1:255" x14ac:dyDescent="0.2">
      <c r="A13" s="35" t="s">
        <v>74</v>
      </c>
      <c r="B13" s="18" t="s">
        <v>102</v>
      </c>
      <c r="C13" s="38">
        <v>70580</v>
      </c>
      <c r="D13" s="38">
        <v>75635</v>
      </c>
      <c r="E13" s="38">
        <v>4543</v>
      </c>
      <c r="F13" s="38">
        <v>2973</v>
      </c>
      <c r="G13" s="38">
        <v>85059</v>
      </c>
      <c r="H13" s="38">
        <v>91922</v>
      </c>
      <c r="I13" s="38">
        <v>44965</v>
      </c>
      <c r="J13" s="38">
        <v>50599</v>
      </c>
      <c r="K13" s="38">
        <f t="shared" si="0"/>
        <v>205147</v>
      </c>
      <c r="L13" s="38">
        <f t="shared" si="1"/>
        <v>221129</v>
      </c>
      <c r="M13" s="209">
        <f t="shared" si="2"/>
        <v>7.7905111944118062</v>
      </c>
      <c r="N13" s="38">
        <v>7952</v>
      </c>
      <c r="O13" s="38">
        <v>8815</v>
      </c>
      <c r="P13" s="46">
        <f t="shared" si="3"/>
        <v>11.266647775573817</v>
      </c>
      <c r="Q13" s="46">
        <f t="shared" si="4"/>
        <v>11.654657235406889</v>
      </c>
      <c r="R13" s="38">
        <v>987</v>
      </c>
      <c r="S13" s="38">
        <v>824</v>
      </c>
      <c r="T13" s="46">
        <f t="shared" si="5"/>
        <v>21.725731895223422</v>
      </c>
      <c r="U13" s="46">
        <f t="shared" si="6"/>
        <v>27.716111671712074</v>
      </c>
      <c r="V13" s="38">
        <v>11457</v>
      </c>
      <c r="W13" s="38">
        <v>15028</v>
      </c>
      <c r="X13" s="46">
        <f t="shared" si="7"/>
        <v>13.469474129721723</v>
      </c>
      <c r="Y13" s="46">
        <f t="shared" si="8"/>
        <v>16.348643415069297</v>
      </c>
      <c r="Z13" s="38">
        <v>2882</v>
      </c>
      <c r="AA13" s="38">
        <v>3040</v>
      </c>
      <c r="AB13" s="46">
        <f t="shared" si="9"/>
        <v>6.4094295563215828</v>
      </c>
      <c r="AC13" s="46">
        <f t="shared" si="10"/>
        <v>6.0080238739896048</v>
      </c>
      <c r="AD13" s="38">
        <f t="shared" si="11"/>
        <v>23278</v>
      </c>
      <c r="AE13" s="38">
        <f t="shared" si="12"/>
        <v>27707</v>
      </c>
      <c r="AF13" s="46">
        <f t="shared" si="13"/>
        <v>11.346985332468913</v>
      </c>
      <c r="AG13" s="46">
        <f t="shared" si="14"/>
        <v>12.529790303397565</v>
      </c>
      <c r="AH13" s="38">
        <v>1012</v>
      </c>
      <c r="AI13" s="38">
        <v>1614</v>
      </c>
      <c r="AJ13" s="46">
        <f t="shared" si="15"/>
        <v>12.726358148893361</v>
      </c>
      <c r="AK13" s="46">
        <f t="shared" si="16"/>
        <v>18.309699376063531</v>
      </c>
      <c r="AL13" s="38">
        <v>48</v>
      </c>
      <c r="AM13" s="38">
        <v>32</v>
      </c>
      <c r="AN13" s="46">
        <f t="shared" si="17"/>
        <v>4.86322188449848</v>
      </c>
      <c r="AO13" s="46">
        <f t="shared" si="18"/>
        <v>3.8834951456310676</v>
      </c>
      <c r="AP13" s="38">
        <v>408</v>
      </c>
      <c r="AQ13" s="38">
        <v>876</v>
      </c>
      <c r="AR13" s="46">
        <f t="shared" si="19"/>
        <v>3.5611416601204504</v>
      </c>
      <c r="AS13" s="46">
        <f t="shared" si="20"/>
        <v>5.8291189779079051</v>
      </c>
      <c r="AT13" s="38">
        <v>11</v>
      </c>
      <c r="AU13" s="38">
        <v>15</v>
      </c>
      <c r="AV13" s="46">
        <f t="shared" si="21"/>
        <v>0.38167938931297707</v>
      </c>
      <c r="AW13" s="46">
        <f t="shared" si="22"/>
        <v>0.49342105263157893</v>
      </c>
      <c r="AX13" s="38">
        <f t="shared" si="23"/>
        <v>1479</v>
      </c>
      <c r="AY13" s="38">
        <f t="shared" si="24"/>
        <v>2537</v>
      </c>
      <c r="AZ13" s="46">
        <f t="shared" si="25"/>
        <v>6.3536386287481745</v>
      </c>
      <c r="BA13" s="46">
        <f t="shared" si="26"/>
        <v>9.1565308405818033</v>
      </c>
      <c r="BB13" s="44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5"/>
      <c r="IS13" s="25"/>
      <c r="IT13" s="25"/>
      <c r="IU13" s="25"/>
    </row>
    <row r="14" spans="1:255" x14ac:dyDescent="0.2">
      <c r="A14" s="35" t="s">
        <v>75</v>
      </c>
      <c r="B14" s="18" t="s">
        <v>103</v>
      </c>
      <c r="C14" s="38">
        <v>42701</v>
      </c>
      <c r="D14" s="38">
        <v>44643</v>
      </c>
      <c r="E14" s="38">
        <v>4258</v>
      </c>
      <c r="F14" s="38">
        <v>3409</v>
      </c>
      <c r="G14" s="38">
        <v>39147</v>
      </c>
      <c r="H14" s="38">
        <v>38041</v>
      </c>
      <c r="I14" s="38">
        <v>27034</v>
      </c>
      <c r="J14" s="38">
        <v>28781</v>
      </c>
      <c r="K14" s="38">
        <f t="shared" si="0"/>
        <v>113140</v>
      </c>
      <c r="L14" s="38">
        <f t="shared" si="1"/>
        <v>114874</v>
      </c>
      <c r="M14" s="209">
        <f t="shared" si="2"/>
        <v>1.5326144599611098</v>
      </c>
      <c r="N14" s="38">
        <v>4508</v>
      </c>
      <c r="O14" s="38">
        <v>4913</v>
      </c>
      <c r="P14" s="46">
        <f t="shared" si="3"/>
        <v>10.557129809606332</v>
      </c>
      <c r="Q14" s="46">
        <f t="shared" si="4"/>
        <v>11.005084783728693</v>
      </c>
      <c r="R14" s="38">
        <v>404</v>
      </c>
      <c r="S14" s="38">
        <v>442</v>
      </c>
      <c r="T14" s="46">
        <f t="shared" si="5"/>
        <v>9.4880225457961487</v>
      </c>
      <c r="U14" s="46">
        <f t="shared" si="6"/>
        <v>12.965679084775594</v>
      </c>
      <c r="V14" s="38">
        <v>9078</v>
      </c>
      <c r="W14" s="38">
        <v>8956</v>
      </c>
      <c r="X14" s="46">
        <f t="shared" si="7"/>
        <v>23.189516438041231</v>
      </c>
      <c r="Y14" s="46">
        <f t="shared" si="8"/>
        <v>23.543019373833495</v>
      </c>
      <c r="Z14" s="38">
        <v>2148</v>
      </c>
      <c r="AA14" s="38">
        <v>2411</v>
      </c>
      <c r="AB14" s="46">
        <f t="shared" si="9"/>
        <v>7.9455500480875934</v>
      </c>
      <c r="AC14" s="46">
        <f t="shared" si="10"/>
        <v>8.3770543066606447</v>
      </c>
      <c r="AD14" s="38">
        <f t="shared" si="11"/>
        <v>16138</v>
      </c>
      <c r="AE14" s="38">
        <f t="shared" si="12"/>
        <v>16722</v>
      </c>
      <c r="AF14" s="46">
        <f t="shared" si="13"/>
        <v>14.263744033940251</v>
      </c>
      <c r="AG14" s="46">
        <f t="shared" si="14"/>
        <v>14.556818775353866</v>
      </c>
      <c r="AH14" s="38">
        <v>1317</v>
      </c>
      <c r="AI14" s="38">
        <v>1546</v>
      </c>
      <c r="AJ14" s="46">
        <f t="shared" si="15"/>
        <v>29.214729370008875</v>
      </c>
      <c r="AK14" s="46">
        <f t="shared" si="16"/>
        <v>31.467535110930182</v>
      </c>
      <c r="AL14" s="38">
        <v>58</v>
      </c>
      <c r="AM14" s="38">
        <v>52</v>
      </c>
      <c r="AN14" s="46">
        <f t="shared" si="17"/>
        <v>14.356435643564355</v>
      </c>
      <c r="AO14" s="46">
        <f t="shared" si="18"/>
        <v>11.76470588235294</v>
      </c>
      <c r="AP14" s="38">
        <v>983</v>
      </c>
      <c r="AQ14" s="38">
        <v>973</v>
      </c>
      <c r="AR14" s="46">
        <f t="shared" si="19"/>
        <v>10.828376294337961</v>
      </c>
      <c r="AS14" s="46">
        <f t="shared" si="20"/>
        <v>10.864225100491291</v>
      </c>
      <c r="AT14" s="38">
        <v>48</v>
      </c>
      <c r="AU14" s="38">
        <v>50</v>
      </c>
      <c r="AV14" s="46">
        <f t="shared" si="21"/>
        <v>2.2346368715083798</v>
      </c>
      <c r="AW14" s="46">
        <f t="shared" si="22"/>
        <v>2.0738282870178351</v>
      </c>
      <c r="AX14" s="38">
        <f t="shared" si="23"/>
        <v>2406</v>
      </c>
      <c r="AY14" s="38">
        <f t="shared" si="24"/>
        <v>2621</v>
      </c>
      <c r="AZ14" s="46">
        <f t="shared" si="25"/>
        <v>14.908910645681001</v>
      </c>
      <c r="BA14" s="46">
        <f t="shared" si="26"/>
        <v>15.673962444683651</v>
      </c>
      <c r="BB14" s="44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  <c r="IS14" s="25"/>
      <c r="IT14" s="25"/>
      <c r="IU14" s="25"/>
    </row>
    <row r="15" spans="1:255" x14ac:dyDescent="0.2">
      <c r="A15" s="35" t="s">
        <v>76</v>
      </c>
      <c r="B15" s="18" t="s">
        <v>104</v>
      </c>
      <c r="C15" s="38">
        <v>28892</v>
      </c>
      <c r="D15" s="38">
        <v>30470</v>
      </c>
      <c r="E15" s="38">
        <v>1820</v>
      </c>
      <c r="F15" s="38">
        <v>1697</v>
      </c>
      <c r="G15" s="38">
        <v>26955</v>
      </c>
      <c r="H15" s="38">
        <v>27353</v>
      </c>
      <c r="I15" s="38">
        <v>18477</v>
      </c>
      <c r="J15" s="38">
        <v>19135</v>
      </c>
      <c r="K15" s="38">
        <f t="shared" si="0"/>
        <v>76144</v>
      </c>
      <c r="L15" s="38">
        <f t="shared" si="1"/>
        <v>78655</v>
      </c>
      <c r="M15" s="209">
        <f t="shared" si="2"/>
        <v>3.297699096448838</v>
      </c>
      <c r="N15" s="38">
        <v>3240</v>
      </c>
      <c r="O15" s="38">
        <v>3639</v>
      </c>
      <c r="P15" s="46">
        <f t="shared" si="3"/>
        <v>11.214176934791638</v>
      </c>
      <c r="Q15" s="46">
        <f t="shared" si="4"/>
        <v>11.942894650475878</v>
      </c>
      <c r="R15" s="38">
        <v>352</v>
      </c>
      <c r="S15" s="38">
        <v>396</v>
      </c>
      <c r="T15" s="46">
        <f t="shared" si="5"/>
        <v>19.340659340659343</v>
      </c>
      <c r="U15" s="46">
        <f t="shared" si="6"/>
        <v>23.335297583971716</v>
      </c>
      <c r="V15" s="38">
        <v>6720</v>
      </c>
      <c r="W15" s="38">
        <v>7020</v>
      </c>
      <c r="X15" s="46">
        <f t="shared" si="7"/>
        <v>24.930439621591542</v>
      </c>
      <c r="Y15" s="46">
        <f t="shared" si="8"/>
        <v>25.664460936643145</v>
      </c>
      <c r="Z15" s="38">
        <v>1199</v>
      </c>
      <c r="AA15" s="38">
        <v>1682</v>
      </c>
      <c r="AB15" s="46">
        <f t="shared" si="9"/>
        <v>6.489148671321102</v>
      </c>
      <c r="AC15" s="46">
        <f t="shared" si="10"/>
        <v>8.7901750718578509</v>
      </c>
      <c r="AD15" s="38">
        <f t="shared" si="11"/>
        <v>11511</v>
      </c>
      <c r="AE15" s="38">
        <f t="shared" si="12"/>
        <v>12737</v>
      </c>
      <c r="AF15" s="46">
        <f t="shared" si="13"/>
        <v>15.117409119562932</v>
      </c>
      <c r="AG15" s="46">
        <f t="shared" si="14"/>
        <v>16.193503273790604</v>
      </c>
      <c r="AH15" s="38">
        <v>740</v>
      </c>
      <c r="AI15" s="38">
        <v>918</v>
      </c>
      <c r="AJ15" s="46">
        <f t="shared" si="15"/>
        <v>22.839506172839506</v>
      </c>
      <c r="AK15" s="46">
        <f t="shared" si="16"/>
        <v>25.226710634789779</v>
      </c>
      <c r="AL15" s="38">
        <v>141</v>
      </c>
      <c r="AM15" s="38">
        <v>138</v>
      </c>
      <c r="AN15" s="46">
        <f t="shared" si="17"/>
        <v>40.05681818181818</v>
      </c>
      <c r="AO15" s="46">
        <f t="shared" si="18"/>
        <v>34.848484848484851</v>
      </c>
      <c r="AP15" s="38">
        <v>1023</v>
      </c>
      <c r="AQ15" s="38">
        <v>1305</v>
      </c>
      <c r="AR15" s="46">
        <f t="shared" si="19"/>
        <v>15.223214285714285</v>
      </c>
      <c r="AS15" s="46">
        <f t="shared" si="20"/>
        <v>18.589743589743591</v>
      </c>
      <c r="AT15" s="38">
        <v>80</v>
      </c>
      <c r="AU15" s="38">
        <v>136</v>
      </c>
      <c r="AV15" s="46">
        <f t="shared" si="21"/>
        <v>6.6722268557130944</v>
      </c>
      <c r="AW15" s="46">
        <f t="shared" si="22"/>
        <v>8.0856123662306789</v>
      </c>
      <c r="AX15" s="38">
        <f t="shared" si="23"/>
        <v>1984</v>
      </c>
      <c r="AY15" s="38">
        <f t="shared" si="24"/>
        <v>2497</v>
      </c>
      <c r="AZ15" s="46">
        <f t="shared" si="25"/>
        <v>17.235687603162191</v>
      </c>
      <c r="BA15" s="46">
        <f t="shared" si="26"/>
        <v>19.604302426002985</v>
      </c>
      <c r="BB15" s="44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  <c r="IU15" s="25"/>
    </row>
    <row r="16" spans="1:255" x14ac:dyDescent="0.2">
      <c r="A16" s="35" t="s">
        <v>77</v>
      </c>
      <c r="B16" s="18" t="s">
        <v>105</v>
      </c>
      <c r="C16" s="38">
        <v>69351</v>
      </c>
      <c r="D16" s="38">
        <v>70955</v>
      </c>
      <c r="E16" s="38">
        <v>2938</v>
      </c>
      <c r="F16" s="38">
        <v>2499</v>
      </c>
      <c r="G16" s="38">
        <v>66877</v>
      </c>
      <c r="H16" s="38">
        <v>64395</v>
      </c>
      <c r="I16" s="38">
        <v>28060</v>
      </c>
      <c r="J16" s="38">
        <v>29436</v>
      </c>
      <c r="K16" s="38">
        <f t="shared" si="0"/>
        <v>167226</v>
      </c>
      <c r="L16" s="38">
        <f t="shared" si="1"/>
        <v>167285</v>
      </c>
      <c r="M16" s="209">
        <f t="shared" si="2"/>
        <v>3.5281594967287333E-2</v>
      </c>
      <c r="N16" s="38">
        <v>5503</v>
      </c>
      <c r="O16" s="38">
        <v>6333</v>
      </c>
      <c r="P16" s="46">
        <f t="shared" si="3"/>
        <v>7.9349973324104912</v>
      </c>
      <c r="Q16" s="46">
        <f t="shared" si="4"/>
        <v>8.9253752378267919</v>
      </c>
      <c r="R16" s="38">
        <v>403</v>
      </c>
      <c r="S16" s="38">
        <v>402</v>
      </c>
      <c r="T16" s="46">
        <f t="shared" si="5"/>
        <v>13.716814159292035</v>
      </c>
      <c r="U16" s="46">
        <f t="shared" si="6"/>
        <v>16.086434573829532</v>
      </c>
      <c r="V16" s="38">
        <v>13779</v>
      </c>
      <c r="W16" s="38">
        <v>13539</v>
      </c>
      <c r="X16" s="46">
        <f t="shared" si="7"/>
        <v>20.603495970213974</v>
      </c>
      <c r="Y16" s="46">
        <f t="shared" si="8"/>
        <v>21.024924295364546</v>
      </c>
      <c r="Z16" s="38">
        <v>1595</v>
      </c>
      <c r="AA16" s="38">
        <v>1906</v>
      </c>
      <c r="AB16" s="46">
        <f t="shared" si="9"/>
        <v>5.6842480399144693</v>
      </c>
      <c r="AC16" s="46">
        <f t="shared" si="10"/>
        <v>6.4750645468134262</v>
      </c>
      <c r="AD16" s="38">
        <f t="shared" si="11"/>
        <v>21280</v>
      </c>
      <c r="AE16" s="38">
        <f t="shared" si="12"/>
        <v>22180</v>
      </c>
      <c r="AF16" s="46">
        <f t="shared" si="13"/>
        <v>12.725293913625871</v>
      </c>
      <c r="AG16" s="46">
        <f t="shared" si="14"/>
        <v>13.258809815584183</v>
      </c>
      <c r="AH16" s="38">
        <v>860</v>
      </c>
      <c r="AI16" s="38">
        <v>1351</v>
      </c>
      <c r="AJ16" s="46">
        <f t="shared" si="15"/>
        <v>15.627839360348899</v>
      </c>
      <c r="AK16" s="46">
        <f t="shared" si="16"/>
        <v>21.33270172114322</v>
      </c>
      <c r="AL16" s="38">
        <v>51</v>
      </c>
      <c r="AM16" s="38">
        <v>34</v>
      </c>
      <c r="AN16" s="46">
        <f t="shared" si="17"/>
        <v>12.655086848635236</v>
      </c>
      <c r="AO16" s="46">
        <f t="shared" si="18"/>
        <v>8.4577114427860707</v>
      </c>
      <c r="AP16" s="38">
        <v>754</v>
      </c>
      <c r="AQ16" s="38">
        <v>1002</v>
      </c>
      <c r="AR16" s="46">
        <f t="shared" si="19"/>
        <v>5.4720952173597501</v>
      </c>
      <c r="AS16" s="46">
        <f t="shared" si="20"/>
        <v>7.400842011965433</v>
      </c>
      <c r="AT16" s="38">
        <v>5</v>
      </c>
      <c r="AU16" s="38">
        <v>2</v>
      </c>
      <c r="AV16" s="46">
        <f t="shared" si="21"/>
        <v>0.31347962382445138</v>
      </c>
      <c r="AW16" s="46">
        <f t="shared" si="22"/>
        <v>0.1049317943336831</v>
      </c>
      <c r="AX16" s="38">
        <f t="shared" si="23"/>
        <v>1670</v>
      </c>
      <c r="AY16" s="38">
        <f t="shared" si="24"/>
        <v>2389</v>
      </c>
      <c r="AZ16" s="46">
        <f t="shared" si="25"/>
        <v>7.8477443609022561</v>
      </c>
      <c r="BA16" s="46">
        <f t="shared" si="26"/>
        <v>10.770964833183049</v>
      </c>
      <c r="BB16" s="44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  <c r="II16" s="25"/>
      <c r="IJ16" s="25"/>
      <c r="IK16" s="25"/>
      <c r="IL16" s="25"/>
      <c r="IM16" s="25"/>
      <c r="IN16" s="25"/>
      <c r="IO16" s="25"/>
      <c r="IP16" s="25"/>
      <c r="IQ16" s="25"/>
      <c r="IR16" s="25"/>
      <c r="IS16" s="25"/>
      <c r="IT16" s="25"/>
      <c r="IU16" s="25"/>
    </row>
    <row r="17" spans="1:255" x14ac:dyDescent="0.2">
      <c r="A17" s="35" t="s">
        <v>78</v>
      </c>
      <c r="B17" s="18" t="s">
        <v>106</v>
      </c>
      <c r="C17" s="38">
        <v>27586</v>
      </c>
      <c r="D17" s="38">
        <v>29568</v>
      </c>
      <c r="E17" s="38">
        <v>1948</v>
      </c>
      <c r="F17" s="38">
        <v>1568</v>
      </c>
      <c r="G17" s="38">
        <v>28129</v>
      </c>
      <c r="H17" s="38">
        <v>27138</v>
      </c>
      <c r="I17" s="38">
        <v>19035</v>
      </c>
      <c r="J17" s="38">
        <v>19829</v>
      </c>
      <c r="K17" s="38">
        <f t="shared" si="0"/>
        <v>76698</v>
      </c>
      <c r="L17" s="38">
        <f t="shared" si="1"/>
        <v>78103</v>
      </c>
      <c r="M17" s="209">
        <f t="shared" si="2"/>
        <v>1.8318600224256159</v>
      </c>
      <c r="N17" s="38">
        <v>2051</v>
      </c>
      <c r="O17" s="38">
        <v>2224</v>
      </c>
      <c r="P17" s="46">
        <f t="shared" si="3"/>
        <v>7.4349307619807155</v>
      </c>
      <c r="Q17" s="46">
        <f t="shared" si="4"/>
        <v>7.5216450216450221</v>
      </c>
      <c r="R17" s="38">
        <v>493</v>
      </c>
      <c r="S17" s="38">
        <v>289</v>
      </c>
      <c r="T17" s="46">
        <f t="shared" si="5"/>
        <v>25.308008213552363</v>
      </c>
      <c r="U17" s="46">
        <f t="shared" si="6"/>
        <v>18.431122448979593</v>
      </c>
      <c r="V17" s="38">
        <v>6786</v>
      </c>
      <c r="W17" s="38">
        <v>6052</v>
      </c>
      <c r="X17" s="46">
        <f t="shared" si="7"/>
        <v>24.124568950193751</v>
      </c>
      <c r="Y17" s="46">
        <f t="shared" si="8"/>
        <v>22.300832780602846</v>
      </c>
      <c r="Z17" s="38">
        <v>1517</v>
      </c>
      <c r="AA17" s="38">
        <v>1676</v>
      </c>
      <c r="AB17" s="46">
        <f t="shared" si="9"/>
        <v>7.9695298135014445</v>
      </c>
      <c r="AC17" s="46">
        <f t="shared" si="10"/>
        <v>8.45226688183973</v>
      </c>
      <c r="AD17" s="38">
        <f t="shared" si="11"/>
        <v>10847</v>
      </c>
      <c r="AE17" s="38">
        <f t="shared" si="12"/>
        <v>10241</v>
      </c>
      <c r="AF17" s="46">
        <f t="shared" si="13"/>
        <v>14.142480899110799</v>
      </c>
      <c r="AG17" s="46">
        <f t="shared" si="14"/>
        <v>13.112172387744389</v>
      </c>
      <c r="AH17" s="38">
        <v>480</v>
      </c>
      <c r="AI17" s="38">
        <v>663</v>
      </c>
      <c r="AJ17" s="46">
        <f t="shared" si="15"/>
        <v>23.403217942467087</v>
      </c>
      <c r="AK17" s="46">
        <f t="shared" si="16"/>
        <v>29.811151079136689</v>
      </c>
      <c r="AL17" s="38">
        <v>178</v>
      </c>
      <c r="AM17" s="38">
        <v>53</v>
      </c>
      <c r="AN17" s="46">
        <f t="shared" si="17"/>
        <v>36.105476673427994</v>
      </c>
      <c r="AO17" s="46">
        <f t="shared" si="18"/>
        <v>18.339100346020761</v>
      </c>
      <c r="AP17" s="38">
        <v>984</v>
      </c>
      <c r="AQ17" s="38">
        <v>822</v>
      </c>
      <c r="AR17" s="46">
        <f t="shared" si="19"/>
        <v>14.500442086648983</v>
      </c>
      <c r="AS17" s="46">
        <f t="shared" si="20"/>
        <v>13.5822868473232</v>
      </c>
      <c r="AT17" s="38"/>
      <c r="AU17" s="38">
        <v>4</v>
      </c>
      <c r="AV17" s="46">
        <f t="shared" si="21"/>
        <v>0</v>
      </c>
      <c r="AW17" s="46">
        <f t="shared" si="22"/>
        <v>0.23866348448687352</v>
      </c>
      <c r="AX17" s="38">
        <f t="shared" si="23"/>
        <v>1642</v>
      </c>
      <c r="AY17" s="38">
        <f t="shared" si="24"/>
        <v>1542</v>
      </c>
      <c r="AZ17" s="46">
        <f t="shared" si="25"/>
        <v>15.137826127039736</v>
      </c>
      <c r="BA17" s="46">
        <f t="shared" si="26"/>
        <v>15.057123327800021</v>
      </c>
      <c r="BB17" s="44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25"/>
      <c r="IP17" s="25"/>
      <c r="IQ17" s="25"/>
      <c r="IR17" s="25"/>
      <c r="IS17" s="25"/>
      <c r="IT17" s="25"/>
      <c r="IU17" s="25"/>
    </row>
    <row r="18" spans="1:255" x14ac:dyDescent="0.2">
      <c r="A18" s="35" t="s">
        <v>79</v>
      </c>
      <c r="B18" s="18" t="s">
        <v>107</v>
      </c>
      <c r="C18" s="38">
        <v>51469</v>
      </c>
      <c r="D18" s="38">
        <v>52431</v>
      </c>
      <c r="E18" s="38">
        <v>4164</v>
      </c>
      <c r="F18" s="38">
        <v>4495</v>
      </c>
      <c r="G18" s="38">
        <v>62230</v>
      </c>
      <c r="H18" s="38">
        <v>63838</v>
      </c>
      <c r="I18" s="38">
        <v>39677</v>
      </c>
      <c r="J18" s="38">
        <v>43926</v>
      </c>
      <c r="K18" s="38">
        <f t="shared" si="0"/>
        <v>157540</v>
      </c>
      <c r="L18" s="38">
        <f t="shared" si="1"/>
        <v>164690</v>
      </c>
      <c r="M18" s="209">
        <f t="shared" si="2"/>
        <v>4.5385298971689565</v>
      </c>
      <c r="N18" s="38">
        <v>4391</v>
      </c>
      <c r="O18" s="38">
        <v>5160</v>
      </c>
      <c r="P18" s="46">
        <f t="shared" si="3"/>
        <v>8.5313489673395644</v>
      </c>
      <c r="Q18" s="46">
        <f t="shared" si="4"/>
        <v>9.8415059792870636</v>
      </c>
      <c r="R18" s="38">
        <v>726</v>
      </c>
      <c r="S18" s="38">
        <v>763</v>
      </c>
      <c r="T18" s="46">
        <f t="shared" si="5"/>
        <v>17.435158501440924</v>
      </c>
      <c r="U18" s="46">
        <f t="shared" si="6"/>
        <v>16.974416017797552</v>
      </c>
      <c r="V18" s="38">
        <v>16141</v>
      </c>
      <c r="W18" s="38">
        <v>17006</v>
      </c>
      <c r="X18" s="46">
        <f t="shared" si="7"/>
        <v>25.937650650811506</v>
      </c>
      <c r="Y18" s="46">
        <f t="shared" si="8"/>
        <v>26.639305742661112</v>
      </c>
      <c r="Z18" s="38">
        <v>1994</v>
      </c>
      <c r="AA18" s="38">
        <v>2340</v>
      </c>
      <c r="AB18" s="46">
        <f t="shared" si="9"/>
        <v>5.0255815711873373</v>
      </c>
      <c r="AC18" s="46">
        <f t="shared" si="10"/>
        <v>5.3271411009424945</v>
      </c>
      <c r="AD18" s="38">
        <f t="shared" si="11"/>
        <v>23252</v>
      </c>
      <c r="AE18" s="38">
        <f t="shared" si="12"/>
        <v>25269</v>
      </c>
      <c r="AF18" s="46">
        <f t="shared" si="13"/>
        <v>14.759426177478735</v>
      </c>
      <c r="AG18" s="46">
        <f t="shared" si="14"/>
        <v>15.343372396623961</v>
      </c>
      <c r="AH18" s="38">
        <v>640</v>
      </c>
      <c r="AI18" s="38">
        <v>1549</v>
      </c>
      <c r="AJ18" s="46">
        <f t="shared" si="15"/>
        <v>14.575267592803462</v>
      </c>
      <c r="AK18" s="46">
        <f t="shared" si="16"/>
        <v>30.019379844961243</v>
      </c>
      <c r="AL18" s="38">
        <v>177</v>
      </c>
      <c r="AM18" s="38">
        <v>157</v>
      </c>
      <c r="AN18" s="46">
        <f t="shared" si="17"/>
        <v>24.380165289256198</v>
      </c>
      <c r="AO18" s="46">
        <f t="shared" si="18"/>
        <v>20.576671035386632</v>
      </c>
      <c r="AP18" s="38">
        <v>1778</v>
      </c>
      <c r="AQ18" s="38">
        <v>2538</v>
      </c>
      <c r="AR18" s="46">
        <f t="shared" si="19"/>
        <v>11.015426553497305</v>
      </c>
      <c r="AS18" s="46">
        <f t="shared" si="20"/>
        <v>14.924144419616606</v>
      </c>
      <c r="AT18" s="38">
        <v>4</v>
      </c>
      <c r="AU18" s="38">
        <v>11</v>
      </c>
      <c r="AV18" s="46">
        <f t="shared" si="21"/>
        <v>0.20060180541624875</v>
      </c>
      <c r="AW18" s="46">
        <f t="shared" si="22"/>
        <v>0.47008547008547008</v>
      </c>
      <c r="AX18" s="38">
        <f t="shared" si="23"/>
        <v>2599</v>
      </c>
      <c r="AY18" s="38">
        <f t="shared" si="24"/>
        <v>4255</v>
      </c>
      <c r="AZ18" s="46">
        <f t="shared" si="25"/>
        <v>11.177533115430931</v>
      </c>
      <c r="BA18" s="46">
        <f t="shared" si="26"/>
        <v>16.838814357513158</v>
      </c>
      <c r="BB18" s="44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25"/>
      <c r="IH18" s="25"/>
      <c r="II18" s="25"/>
      <c r="IJ18" s="25"/>
      <c r="IK18" s="25"/>
      <c r="IL18" s="25"/>
      <c r="IM18" s="25"/>
      <c r="IN18" s="25"/>
      <c r="IO18" s="25"/>
      <c r="IP18" s="25"/>
      <c r="IQ18" s="25"/>
      <c r="IR18" s="25"/>
      <c r="IS18" s="25"/>
      <c r="IT18" s="25"/>
      <c r="IU18" s="25"/>
    </row>
    <row r="19" spans="1:255" x14ac:dyDescent="0.2">
      <c r="A19" s="35" t="s">
        <v>80</v>
      </c>
      <c r="B19" s="18" t="s">
        <v>108</v>
      </c>
      <c r="C19" s="38">
        <v>28279</v>
      </c>
      <c r="D19" s="38">
        <v>29339</v>
      </c>
      <c r="E19" s="38">
        <v>2379</v>
      </c>
      <c r="F19" s="38">
        <v>2041</v>
      </c>
      <c r="G19" s="38">
        <v>30353</v>
      </c>
      <c r="H19" s="38">
        <v>28194</v>
      </c>
      <c r="I19" s="38">
        <v>14984</v>
      </c>
      <c r="J19" s="38">
        <v>15830</v>
      </c>
      <c r="K19" s="38">
        <f t="shared" si="0"/>
        <v>75995</v>
      </c>
      <c r="L19" s="38">
        <f t="shared" si="1"/>
        <v>75404</v>
      </c>
      <c r="M19" s="209">
        <f t="shared" si="2"/>
        <v>-0.77768274228567691</v>
      </c>
      <c r="N19" s="38">
        <v>2937</v>
      </c>
      <c r="O19" s="38">
        <v>3457</v>
      </c>
      <c r="P19" s="46">
        <f t="shared" si="3"/>
        <v>10.3857986491743</v>
      </c>
      <c r="Q19" s="46">
        <f t="shared" si="4"/>
        <v>11.782951020825521</v>
      </c>
      <c r="R19" s="38">
        <v>434</v>
      </c>
      <c r="S19" s="38">
        <v>387</v>
      </c>
      <c r="T19" s="46">
        <f t="shared" si="5"/>
        <v>18.242959226565784</v>
      </c>
      <c r="U19" s="46">
        <f t="shared" si="6"/>
        <v>18.961293483586477</v>
      </c>
      <c r="V19" s="38">
        <v>6609</v>
      </c>
      <c r="W19" s="38">
        <v>6293</v>
      </c>
      <c r="X19" s="46">
        <f t="shared" si="7"/>
        <v>21.773795012025172</v>
      </c>
      <c r="Y19" s="46">
        <f t="shared" si="8"/>
        <v>22.320351847910903</v>
      </c>
      <c r="Z19" s="38">
        <v>1078</v>
      </c>
      <c r="AA19" s="38">
        <v>1175</v>
      </c>
      <c r="AB19" s="46">
        <f t="shared" si="9"/>
        <v>7.194340630005339</v>
      </c>
      <c r="AC19" s="46">
        <f t="shared" si="10"/>
        <v>7.4226152874289326</v>
      </c>
      <c r="AD19" s="38">
        <f t="shared" si="11"/>
        <v>11058</v>
      </c>
      <c r="AE19" s="38">
        <f t="shared" si="12"/>
        <v>11312</v>
      </c>
      <c r="AF19" s="46">
        <f t="shared" si="13"/>
        <v>14.550957299822356</v>
      </c>
      <c r="AG19" s="46">
        <f t="shared" si="14"/>
        <v>15.001856665428889</v>
      </c>
      <c r="AH19" s="38">
        <v>530</v>
      </c>
      <c r="AI19" s="38">
        <v>787</v>
      </c>
      <c r="AJ19" s="46">
        <f t="shared" si="15"/>
        <v>18.04562478719782</v>
      </c>
      <c r="AK19" s="46">
        <f t="shared" si="16"/>
        <v>22.765403529071449</v>
      </c>
      <c r="AL19" s="38">
        <v>50</v>
      </c>
      <c r="AM19" s="38">
        <v>46</v>
      </c>
      <c r="AN19" s="46">
        <f t="shared" si="17"/>
        <v>11.52073732718894</v>
      </c>
      <c r="AO19" s="46">
        <f t="shared" si="18"/>
        <v>11.886304909560723</v>
      </c>
      <c r="AP19" s="38">
        <v>476</v>
      </c>
      <c r="AQ19" s="38">
        <v>495</v>
      </c>
      <c r="AR19" s="46">
        <f t="shared" si="19"/>
        <v>7.2022998940838248</v>
      </c>
      <c r="AS19" s="46">
        <f t="shared" si="20"/>
        <v>7.8658827268393443</v>
      </c>
      <c r="AT19" s="38">
        <v>99</v>
      </c>
      <c r="AU19" s="38">
        <v>7</v>
      </c>
      <c r="AV19" s="46">
        <f t="shared" si="21"/>
        <v>9.183673469387756</v>
      </c>
      <c r="AW19" s="46">
        <f t="shared" si="22"/>
        <v>0.5957446808510638</v>
      </c>
      <c r="AX19" s="38">
        <f t="shared" si="23"/>
        <v>1155</v>
      </c>
      <c r="AY19" s="38">
        <f t="shared" si="24"/>
        <v>1335</v>
      </c>
      <c r="AZ19" s="46">
        <f t="shared" si="25"/>
        <v>10.444926749864351</v>
      </c>
      <c r="BA19" s="46">
        <f t="shared" si="26"/>
        <v>11.801626591230551</v>
      </c>
      <c r="BB19" s="44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</row>
    <row r="20" spans="1:255" x14ac:dyDescent="0.2">
      <c r="A20" s="35" t="s">
        <v>81</v>
      </c>
      <c r="B20" s="18" t="s">
        <v>109</v>
      </c>
      <c r="C20" s="38">
        <v>30384</v>
      </c>
      <c r="D20" s="38">
        <v>31531</v>
      </c>
      <c r="E20" s="38">
        <v>1545</v>
      </c>
      <c r="F20" s="38">
        <v>1595</v>
      </c>
      <c r="G20" s="38">
        <v>34953</v>
      </c>
      <c r="H20" s="38">
        <v>34800</v>
      </c>
      <c r="I20" s="38">
        <v>44066</v>
      </c>
      <c r="J20" s="38">
        <v>37908</v>
      </c>
      <c r="K20" s="38">
        <f t="shared" si="0"/>
        <v>110948</v>
      </c>
      <c r="L20" s="38">
        <f t="shared" si="1"/>
        <v>105834</v>
      </c>
      <c r="M20" s="209">
        <f t="shared" si="2"/>
        <v>-4.6093665500955439</v>
      </c>
      <c r="N20" s="38">
        <v>3823</v>
      </c>
      <c r="O20" s="38">
        <v>4433</v>
      </c>
      <c r="P20" s="46">
        <f t="shared" si="3"/>
        <v>12.582280147446024</v>
      </c>
      <c r="Q20" s="46">
        <f t="shared" si="4"/>
        <v>14.059179854746123</v>
      </c>
      <c r="R20" s="38">
        <v>285</v>
      </c>
      <c r="S20" s="38">
        <v>374</v>
      </c>
      <c r="T20" s="46">
        <f t="shared" si="5"/>
        <v>18.446601941747574</v>
      </c>
      <c r="U20" s="46">
        <f t="shared" si="6"/>
        <v>23.448275862068964</v>
      </c>
      <c r="V20" s="38">
        <v>6002</v>
      </c>
      <c r="W20" s="38">
        <v>6362</v>
      </c>
      <c r="X20" s="46">
        <f t="shared" si="7"/>
        <v>17.171630475209568</v>
      </c>
      <c r="Y20" s="46">
        <f t="shared" si="8"/>
        <v>18.2816091954023</v>
      </c>
      <c r="Z20" s="38">
        <v>3230</v>
      </c>
      <c r="AA20" s="38">
        <v>703</v>
      </c>
      <c r="AB20" s="46">
        <f t="shared" si="9"/>
        <v>7.3299142195797211</v>
      </c>
      <c r="AC20" s="46">
        <f t="shared" si="10"/>
        <v>1.8544898174527802</v>
      </c>
      <c r="AD20" s="38">
        <f t="shared" si="11"/>
        <v>13340</v>
      </c>
      <c r="AE20" s="38">
        <f t="shared" si="12"/>
        <v>11872</v>
      </c>
      <c r="AF20" s="46">
        <f t="shared" si="13"/>
        <v>12.023650719255867</v>
      </c>
      <c r="AG20" s="46">
        <f t="shared" si="14"/>
        <v>11.217567133435381</v>
      </c>
      <c r="AH20" s="38">
        <v>528</v>
      </c>
      <c r="AI20" s="38">
        <v>850</v>
      </c>
      <c r="AJ20" s="46">
        <f t="shared" si="15"/>
        <v>13.811143081349725</v>
      </c>
      <c r="AK20" s="46">
        <f t="shared" si="16"/>
        <v>19.174374013083689</v>
      </c>
      <c r="AL20" s="38">
        <v>21</v>
      </c>
      <c r="AM20" s="38">
        <v>24</v>
      </c>
      <c r="AN20" s="46">
        <f t="shared" si="17"/>
        <v>7.3684210526315779</v>
      </c>
      <c r="AO20" s="46">
        <f t="shared" si="18"/>
        <v>6.4171122994652414</v>
      </c>
      <c r="AP20" s="38">
        <v>208</v>
      </c>
      <c r="AQ20" s="38">
        <v>400</v>
      </c>
      <c r="AR20" s="46">
        <f t="shared" si="19"/>
        <v>3.4655114961679439</v>
      </c>
      <c r="AS20" s="46">
        <f t="shared" si="20"/>
        <v>6.2873310279786239</v>
      </c>
      <c r="AT20" s="38">
        <v>10</v>
      </c>
      <c r="AU20" s="38">
        <v>10</v>
      </c>
      <c r="AV20" s="46">
        <f t="shared" si="21"/>
        <v>0.30959752321981426</v>
      </c>
      <c r="AW20" s="46">
        <f t="shared" si="22"/>
        <v>1.4224751066856329</v>
      </c>
      <c r="AX20" s="38">
        <f t="shared" si="23"/>
        <v>767</v>
      </c>
      <c r="AY20" s="38">
        <f t="shared" si="24"/>
        <v>1284</v>
      </c>
      <c r="AZ20" s="46">
        <f t="shared" si="25"/>
        <v>5.7496251874062967</v>
      </c>
      <c r="BA20" s="46">
        <f t="shared" si="26"/>
        <v>10.815363881401616</v>
      </c>
      <c r="BB20" s="44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</row>
    <row r="21" spans="1:255" x14ac:dyDescent="0.2">
      <c r="A21" s="35" t="s">
        <v>82</v>
      </c>
      <c r="B21" s="18" t="s">
        <v>110</v>
      </c>
      <c r="C21" s="38">
        <v>60476</v>
      </c>
      <c r="D21" s="38">
        <v>64819</v>
      </c>
      <c r="E21" s="38">
        <v>4847</v>
      </c>
      <c r="F21" s="38">
        <v>4757</v>
      </c>
      <c r="G21" s="38">
        <v>63929</v>
      </c>
      <c r="H21" s="38">
        <v>63308</v>
      </c>
      <c r="I21" s="38">
        <v>41767</v>
      </c>
      <c r="J21" s="38">
        <v>43996</v>
      </c>
      <c r="K21" s="38">
        <f t="shared" si="0"/>
        <v>171019</v>
      </c>
      <c r="L21" s="38">
        <f t="shared" si="1"/>
        <v>176880</v>
      </c>
      <c r="M21" s="209">
        <f t="shared" si="2"/>
        <v>3.4271045907180024</v>
      </c>
      <c r="N21" s="38">
        <v>5524</v>
      </c>
      <c r="O21" s="38">
        <v>6260</v>
      </c>
      <c r="P21" s="46">
        <f t="shared" si="3"/>
        <v>9.1342019974866062</v>
      </c>
      <c r="Q21" s="46">
        <f t="shared" si="4"/>
        <v>9.6576621052469189</v>
      </c>
      <c r="R21" s="38">
        <v>1397</v>
      </c>
      <c r="S21" s="38">
        <v>1245</v>
      </c>
      <c r="T21" s="46">
        <f t="shared" si="5"/>
        <v>28.821951722715085</v>
      </c>
      <c r="U21" s="46">
        <f t="shared" si="6"/>
        <v>26.171957115829304</v>
      </c>
      <c r="V21" s="38">
        <v>17521</v>
      </c>
      <c r="W21" s="38">
        <v>17593</v>
      </c>
      <c r="X21" s="46">
        <f t="shared" si="7"/>
        <v>27.406967104131148</v>
      </c>
      <c r="Y21" s="46">
        <f t="shared" si="8"/>
        <v>27.78953686737853</v>
      </c>
      <c r="Z21" s="38">
        <v>2900</v>
      </c>
      <c r="AA21" s="38">
        <v>3829</v>
      </c>
      <c r="AB21" s="46">
        <f t="shared" si="9"/>
        <v>6.9432805803624875</v>
      </c>
      <c r="AC21" s="46">
        <f t="shared" si="10"/>
        <v>8.7030639149013549</v>
      </c>
      <c r="AD21" s="38">
        <f t="shared" si="11"/>
        <v>27342</v>
      </c>
      <c r="AE21" s="38">
        <f t="shared" si="12"/>
        <v>28927</v>
      </c>
      <c r="AF21" s="46">
        <f t="shared" si="13"/>
        <v>15.987697273402372</v>
      </c>
      <c r="AG21" s="46">
        <f t="shared" si="14"/>
        <v>16.354025327905923</v>
      </c>
      <c r="AH21" s="38">
        <v>1260</v>
      </c>
      <c r="AI21" s="38">
        <v>1870</v>
      </c>
      <c r="AJ21" s="46">
        <f t="shared" si="15"/>
        <v>22.80955829109341</v>
      </c>
      <c r="AK21" s="46">
        <f t="shared" si="16"/>
        <v>29.87220447284345</v>
      </c>
      <c r="AL21" s="38">
        <v>506</v>
      </c>
      <c r="AM21" s="38">
        <v>534</v>
      </c>
      <c r="AN21" s="46">
        <f t="shared" si="17"/>
        <v>36.220472440944881</v>
      </c>
      <c r="AO21" s="46">
        <f t="shared" si="18"/>
        <v>42.891566265060241</v>
      </c>
      <c r="AP21" s="38">
        <v>2800</v>
      </c>
      <c r="AQ21" s="38">
        <v>3385</v>
      </c>
      <c r="AR21" s="46">
        <f t="shared" si="19"/>
        <v>15.980823012385137</v>
      </c>
      <c r="AS21" s="46">
        <f t="shared" si="20"/>
        <v>19.24060705962599</v>
      </c>
      <c r="AT21" s="38">
        <v>39</v>
      </c>
      <c r="AU21" s="38">
        <v>48</v>
      </c>
      <c r="AV21" s="46">
        <f t="shared" si="21"/>
        <v>1.3448275862068966</v>
      </c>
      <c r="AW21" s="46">
        <f t="shared" si="22"/>
        <v>1.2535910159310526</v>
      </c>
      <c r="AX21" s="38">
        <f t="shared" si="23"/>
        <v>4605</v>
      </c>
      <c r="AY21" s="38">
        <f t="shared" si="24"/>
        <v>5837</v>
      </c>
      <c r="AZ21" s="46">
        <f t="shared" si="25"/>
        <v>16.842220759271452</v>
      </c>
      <c r="BA21" s="46">
        <f t="shared" si="26"/>
        <v>20.178380060151415</v>
      </c>
      <c r="BB21" s="44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  <c r="IU21" s="25"/>
    </row>
    <row r="22" spans="1:255" x14ac:dyDescent="0.2">
      <c r="A22" s="35" t="s">
        <v>83</v>
      </c>
      <c r="B22" s="18" t="s">
        <v>111</v>
      </c>
      <c r="C22" s="38">
        <v>40172</v>
      </c>
      <c r="D22" s="38">
        <v>46297</v>
      </c>
      <c r="E22" s="38">
        <v>1752</v>
      </c>
      <c r="F22" s="38">
        <v>1817</v>
      </c>
      <c r="G22" s="38">
        <v>40828</v>
      </c>
      <c r="H22" s="38">
        <v>37335</v>
      </c>
      <c r="I22" s="38">
        <v>22775</v>
      </c>
      <c r="J22" s="38">
        <v>24682</v>
      </c>
      <c r="K22" s="38">
        <f t="shared" si="0"/>
        <v>105527</v>
      </c>
      <c r="L22" s="38">
        <f t="shared" si="1"/>
        <v>110131</v>
      </c>
      <c r="M22" s="209">
        <f t="shared" si="2"/>
        <v>4.3628644801804199</v>
      </c>
      <c r="N22" s="38">
        <v>4371</v>
      </c>
      <c r="O22" s="38">
        <v>4926</v>
      </c>
      <c r="P22" s="46">
        <f t="shared" si="3"/>
        <v>10.880712934382156</v>
      </c>
      <c r="Q22" s="46">
        <f t="shared" si="4"/>
        <v>10.639998272026265</v>
      </c>
      <c r="R22" s="38">
        <v>351</v>
      </c>
      <c r="S22" s="38">
        <v>469</v>
      </c>
      <c r="T22" s="46">
        <f t="shared" si="5"/>
        <v>20.034246575342465</v>
      </c>
      <c r="U22" s="46">
        <f t="shared" si="6"/>
        <v>25.81177765547606</v>
      </c>
      <c r="V22" s="38">
        <v>9601</v>
      </c>
      <c r="W22" s="38">
        <v>9702</v>
      </c>
      <c r="X22" s="46">
        <f t="shared" si="7"/>
        <v>23.515724502792203</v>
      </c>
      <c r="Y22" s="46">
        <f t="shared" si="8"/>
        <v>25.986339895540379</v>
      </c>
      <c r="Z22" s="38">
        <v>2092</v>
      </c>
      <c r="AA22" s="38">
        <v>1992</v>
      </c>
      <c r="AB22" s="46">
        <f t="shared" si="9"/>
        <v>9.1855104281009883</v>
      </c>
      <c r="AC22" s="46">
        <f t="shared" si="10"/>
        <v>8.0706587796774976</v>
      </c>
      <c r="AD22" s="38">
        <f t="shared" si="11"/>
        <v>16415</v>
      </c>
      <c r="AE22" s="38">
        <f t="shared" si="12"/>
        <v>17089</v>
      </c>
      <c r="AF22" s="46">
        <f t="shared" si="13"/>
        <v>15.555260738957802</v>
      </c>
      <c r="AG22" s="46">
        <f t="shared" si="14"/>
        <v>15.516975238579512</v>
      </c>
      <c r="AH22" s="38">
        <v>660</v>
      </c>
      <c r="AI22" s="38">
        <v>1062</v>
      </c>
      <c r="AJ22" s="46">
        <f t="shared" si="15"/>
        <v>15.099519560741248</v>
      </c>
      <c r="AK22" s="46">
        <f t="shared" si="16"/>
        <v>21.559074299634592</v>
      </c>
      <c r="AL22" s="38">
        <v>103</v>
      </c>
      <c r="AM22" s="38">
        <v>82</v>
      </c>
      <c r="AN22" s="46">
        <f t="shared" si="17"/>
        <v>29.344729344729341</v>
      </c>
      <c r="AO22" s="46">
        <f t="shared" si="18"/>
        <v>17.484008528784649</v>
      </c>
      <c r="AP22" s="38">
        <v>998</v>
      </c>
      <c r="AQ22" s="38">
        <v>1190</v>
      </c>
      <c r="AR22" s="46">
        <f t="shared" si="19"/>
        <v>10.39475054681804</v>
      </c>
      <c r="AS22" s="46">
        <f t="shared" si="20"/>
        <v>12.265512265512266</v>
      </c>
      <c r="AT22" s="38">
        <v>138</v>
      </c>
      <c r="AU22" s="38">
        <v>96</v>
      </c>
      <c r="AV22" s="46">
        <f t="shared" si="21"/>
        <v>6.5965583173996176</v>
      </c>
      <c r="AW22" s="46">
        <f t="shared" si="22"/>
        <v>4.8192771084337354</v>
      </c>
      <c r="AX22" s="38">
        <f t="shared" si="23"/>
        <v>1899</v>
      </c>
      <c r="AY22" s="38">
        <f t="shared" si="24"/>
        <v>2430</v>
      </c>
      <c r="AZ22" s="46">
        <f t="shared" si="25"/>
        <v>11.568687176363083</v>
      </c>
      <c r="BA22" s="46">
        <f t="shared" si="26"/>
        <v>14.219673474164669</v>
      </c>
      <c r="BB22" s="44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</row>
    <row r="23" spans="1:255" x14ac:dyDescent="0.2">
      <c r="A23" s="35" t="s">
        <v>84</v>
      </c>
      <c r="B23" s="18" t="s">
        <v>112</v>
      </c>
      <c r="C23" s="38">
        <v>90847</v>
      </c>
      <c r="D23" s="38">
        <v>96871</v>
      </c>
      <c r="E23" s="38">
        <v>3836</v>
      </c>
      <c r="F23" s="38">
        <v>3521</v>
      </c>
      <c r="G23" s="38">
        <v>83285</v>
      </c>
      <c r="H23" s="38">
        <v>80960</v>
      </c>
      <c r="I23" s="38">
        <v>60777</v>
      </c>
      <c r="J23" s="38">
        <v>67397</v>
      </c>
      <c r="K23" s="38">
        <f t="shared" si="0"/>
        <v>238745</v>
      </c>
      <c r="L23" s="38">
        <f t="shared" si="1"/>
        <v>248749</v>
      </c>
      <c r="M23" s="209">
        <f t="shared" si="2"/>
        <v>4.1902448218810804</v>
      </c>
      <c r="N23" s="38">
        <v>11420</v>
      </c>
      <c r="O23" s="38">
        <v>11822</v>
      </c>
      <c r="P23" s="46">
        <f t="shared" si="3"/>
        <v>12.570585710039959</v>
      </c>
      <c r="Q23" s="46">
        <f t="shared" si="4"/>
        <v>12.20385873997378</v>
      </c>
      <c r="R23" s="38">
        <v>789</v>
      </c>
      <c r="S23" s="38">
        <v>665</v>
      </c>
      <c r="T23" s="46">
        <f t="shared" si="5"/>
        <v>20.568300312825862</v>
      </c>
      <c r="U23" s="46">
        <f t="shared" si="6"/>
        <v>18.886679920477135</v>
      </c>
      <c r="V23" s="38">
        <v>22344</v>
      </c>
      <c r="W23" s="38">
        <v>22681</v>
      </c>
      <c r="X23" s="46">
        <f t="shared" si="7"/>
        <v>26.828360449060458</v>
      </c>
      <c r="Y23" s="46">
        <f t="shared" si="8"/>
        <v>28.015069169960476</v>
      </c>
      <c r="Z23" s="38">
        <v>4181</v>
      </c>
      <c r="AA23" s="38">
        <v>4433</v>
      </c>
      <c r="AB23" s="46">
        <f t="shared" si="9"/>
        <v>6.8792470836007036</v>
      </c>
      <c r="AC23" s="46">
        <f t="shared" si="10"/>
        <v>6.5774440998857511</v>
      </c>
      <c r="AD23" s="38">
        <f t="shared" si="11"/>
        <v>38734</v>
      </c>
      <c r="AE23" s="38">
        <f t="shared" si="12"/>
        <v>39601</v>
      </c>
      <c r="AF23" s="46">
        <f t="shared" si="13"/>
        <v>16.22400469119772</v>
      </c>
      <c r="AG23" s="46">
        <f t="shared" si="14"/>
        <v>15.920064000257286</v>
      </c>
      <c r="AH23" s="38">
        <v>2129</v>
      </c>
      <c r="AI23" s="38">
        <v>3057</v>
      </c>
      <c r="AJ23" s="46">
        <f t="shared" si="15"/>
        <v>18.642732049036777</v>
      </c>
      <c r="AK23" s="46">
        <f t="shared" si="16"/>
        <v>25.858568770089661</v>
      </c>
      <c r="AL23" s="38">
        <v>179</v>
      </c>
      <c r="AM23" s="38">
        <v>115</v>
      </c>
      <c r="AN23" s="46">
        <f t="shared" si="17"/>
        <v>22.686945500633712</v>
      </c>
      <c r="AO23" s="46">
        <f t="shared" si="18"/>
        <v>17.293233082706767</v>
      </c>
      <c r="AP23" s="38">
        <v>3160</v>
      </c>
      <c r="AQ23" s="38">
        <v>3530</v>
      </c>
      <c r="AR23" s="46">
        <f t="shared" si="19"/>
        <v>14.14249910490512</v>
      </c>
      <c r="AS23" s="46">
        <f t="shared" si="20"/>
        <v>15.563687668092236</v>
      </c>
      <c r="AT23" s="38">
        <v>177</v>
      </c>
      <c r="AU23" s="38">
        <v>106</v>
      </c>
      <c r="AV23" s="46">
        <f t="shared" si="21"/>
        <v>4.2334369767998083</v>
      </c>
      <c r="AW23" s="46">
        <f t="shared" si="22"/>
        <v>2.3911572298669075</v>
      </c>
      <c r="AX23" s="38">
        <f t="shared" si="23"/>
        <v>5645</v>
      </c>
      <c r="AY23" s="38">
        <f t="shared" si="24"/>
        <v>6808</v>
      </c>
      <c r="AZ23" s="46">
        <f t="shared" si="25"/>
        <v>14.573759487788507</v>
      </c>
      <c r="BA23" s="46">
        <f t="shared" si="26"/>
        <v>17.191485063508498</v>
      </c>
      <c r="BB23" s="44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</row>
    <row r="24" spans="1:255" x14ac:dyDescent="0.2">
      <c r="A24" s="35" t="s">
        <v>85</v>
      </c>
      <c r="B24" s="18" t="s">
        <v>113</v>
      </c>
      <c r="C24" s="38">
        <v>49745</v>
      </c>
      <c r="D24" s="38">
        <v>58381</v>
      </c>
      <c r="E24" s="38">
        <v>3088</v>
      </c>
      <c r="F24" s="38">
        <v>2250</v>
      </c>
      <c r="G24" s="38">
        <v>50119</v>
      </c>
      <c r="H24" s="38">
        <v>49263</v>
      </c>
      <c r="I24" s="38">
        <v>25340</v>
      </c>
      <c r="J24" s="38">
        <v>23471</v>
      </c>
      <c r="K24" s="38">
        <f t="shared" si="0"/>
        <v>128292</v>
      </c>
      <c r="L24" s="38">
        <f t="shared" si="1"/>
        <v>133365</v>
      </c>
      <c r="M24" s="209">
        <f t="shared" si="2"/>
        <v>3.9542605930221697</v>
      </c>
      <c r="N24" s="38">
        <v>2887</v>
      </c>
      <c r="O24" s="38">
        <v>3012</v>
      </c>
      <c r="P24" s="46">
        <f t="shared" si="3"/>
        <v>5.8035983515931244</v>
      </c>
      <c r="Q24" s="46">
        <f t="shared" si="4"/>
        <v>5.1592127575752382</v>
      </c>
      <c r="R24" s="38">
        <v>443</v>
      </c>
      <c r="S24" s="38">
        <v>381</v>
      </c>
      <c r="T24" s="46">
        <f t="shared" si="5"/>
        <v>14.345854922279793</v>
      </c>
      <c r="U24" s="46">
        <f t="shared" si="6"/>
        <v>16.933333333333334</v>
      </c>
      <c r="V24" s="38">
        <v>9730</v>
      </c>
      <c r="W24" s="38">
        <v>9242</v>
      </c>
      <c r="X24" s="46">
        <f t="shared" si="7"/>
        <v>19.413795167501348</v>
      </c>
      <c r="Y24" s="46">
        <f t="shared" si="8"/>
        <v>18.760530215374622</v>
      </c>
      <c r="Z24" s="38">
        <v>1717</v>
      </c>
      <c r="AA24" s="38">
        <v>1911</v>
      </c>
      <c r="AB24" s="46">
        <f t="shared" si="9"/>
        <v>6.7758484609313347</v>
      </c>
      <c r="AC24" s="46">
        <f t="shared" si="10"/>
        <v>8.1419624217119004</v>
      </c>
      <c r="AD24" s="38">
        <f t="shared" si="11"/>
        <v>14777</v>
      </c>
      <c r="AE24" s="38">
        <f t="shared" si="12"/>
        <v>14546</v>
      </c>
      <c r="AF24" s="46">
        <f t="shared" si="13"/>
        <v>11.51825523025598</v>
      </c>
      <c r="AG24" s="46">
        <f t="shared" si="14"/>
        <v>10.906909608967871</v>
      </c>
      <c r="AH24" s="38">
        <v>252</v>
      </c>
      <c r="AI24" s="38">
        <v>325</v>
      </c>
      <c r="AJ24" s="46">
        <f t="shared" si="15"/>
        <v>8.7287842050571527</v>
      </c>
      <c r="AK24" s="46">
        <f t="shared" si="16"/>
        <v>10.790172642762284</v>
      </c>
      <c r="AL24" s="38">
        <v>46</v>
      </c>
      <c r="AM24" s="38">
        <v>37</v>
      </c>
      <c r="AN24" s="46">
        <f t="shared" si="17"/>
        <v>10.383747178329571</v>
      </c>
      <c r="AO24" s="46">
        <f t="shared" si="18"/>
        <v>9.7112860892388451</v>
      </c>
      <c r="AP24" s="38">
        <v>416</v>
      </c>
      <c r="AQ24" s="38">
        <v>576</v>
      </c>
      <c r="AR24" s="46">
        <f t="shared" si="19"/>
        <v>4.2754367934224042</v>
      </c>
      <c r="AS24" s="46">
        <f t="shared" si="20"/>
        <v>6.2324172257087209</v>
      </c>
      <c r="AT24" s="38">
        <v>18</v>
      </c>
      <c r="AU24" s="38">
        <v>288</v>
      </c>
      <c r="AV24" s="46">
        <f t="shared" si="21"/>
        <v>1.0483401281304601</v>
      </c>
      <c r="AW24" s="46">
        <f t="shared" si="22"/>
        <v>15.070643642072213</v>
      </c>
      <c r="AX24" s="38">
        <f t="shared" si="23"/>
        <v>732</v>
      </c>
      <c r="AY24" s="38">
        <f t="shared" si="24"/>
        <v>1226</v>
      </c>
      <c r="AZ24" s="46">
        <f t="shared" si="25"/>
        <v>4.9536441767611832</v>
      </c>
      <c r="BA24" s="46">
        <f t="shared" si="26"/>
        <v>8.4284339337274847</v>
      </c>
      <c r="BB24" s="44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</row>
    <row r="25" spans="1:255" x14ac:dyDescent="0.2">
      <c r="A25" s="35" t="s">
        <v>86</v>
      </c>
      <c r="B25" s="18" t="s">
        <v>114</v>
      </c>
      <c r="C25" s="38">
        <v>27607</v>
      </c>
      <c r="D25" s="38">
        <v>28545</v>
      </c>
      <c r="E25" s="38">
        <v>2407</v>
      </c>
      <c r="F25" s="38">
        <v>2202</v>
      </c>
      <c r="G25" s="38">
        <v>27086</v>
      </c>
      <c r="H25" s="38">
        <v>25336</v>
      </c>
      <c r="I25" s="38">
        <v>22000</v>
      </c>
      <c r="J25" s="38">
        <v>22778</v>
      </c>
      <c r="K25" s="38">
        <f t="shared" si="0"/>
        <v>79100</v>
      </c>
      <c r="L25" s="38">
        <f t="shared" si="1"/>
        <v>78861</v>
      </c>
      <c r="M25" s="209">
        <f t="shared" si="2"/>
        <v>-0.30214917825537668</v>
      </c>
      <c r="N25" s="38">
        <v>2170</v>
      </c>
      <c r="O25" s="38">
        <v>2528</v>
      </c>
      <c r="P25" s="46">
        <f t="shared" si="3"/>
        <v>7.8603252798203354</v>
      </c>
      <c r="Q25" s="46">
        <f t="shared" si="4"/>
        <v>8.856191977579261</v>
      </c>
      <c r="R25" s="38">
        <v>404</v>
      </c>
      <c r="S25" s="38">
        <v>408</v>
      </c>
      <c r="T25" s="46">
        <f t="shared" si="5"/>
        <v>16.784378894889905</v>
      </c>
      <c r="U25" s="46">
        <f t="shared" si="6"/>
        <v>18.528610354223432</v>
      </c>
      <c r="V25" s="38">
        <v>6524</v>
      </c>
      <c r="W25" s="38">
        <v>6632</v>
      </c>
      <c r="X25" s="46">
        <f t="shared" si="7"/>
        <v>24.086243815993502</v>
      </c>
      <c r="Y25" s="46">
        <f t="shared" si="8"/>
        <v>26.176191979791604</v>
      </c>
      <c r="Z25" s="38">
        <v>1504</v>
      </c>
      <c r="AA25" s="38">
        <v>2255</v>
      </c>
      <c r="AB25" s="46">
        <f t="shared" si="9"/>
        <v>6.836363636363636</v>
      </c>
      <c r="AC25" s="46">
        <f t="shared" si="10"/>
        <v>9.8999034155764338</v>
      </c>
      <c r="AD25" s="38">
        <f t="shared" si="11"/>
        <v>10602</v>
      </c>
      <c r="AE25" s="38">
        <f t="shared" si="12"/>
        <v>11823</v>
      </c>
      <c r="AF25" s="46">
        <f t="shared" si="13"/>
        <v>13.403286978508216</v>
      </c>
      <c r="AG25" s="46">
        <f t="shared" si="14"/>
        <v>14.992201468406435</v>
      </c>
      <c r="AH25" s="38">
        <v>456</v>
      </c>
      <c r="AI25" s="38">
        <v>666</v>
      </c>
      <c r="AJ25" s="46">
        <f t="shared" si="15"/>
        <v>21.013824884792626</v>
      </c>
      <c r="AK25" s="46">
        <f t="shared" si="16"/>
        <v>26.344936708860761</v>
      </c>
      <c r="AL25" s="38">
        <v>51</v>
      </c>
      <c r="AM25" s="38">
        <v>56</v>
      </c>
      <c r="AN25" s="46">
        <f t="shared" si="17"/>
        <v>12.623762376237623</v>
      </c>
      <c r="AO25" s="46">
        <f t="shared" si="18"/>
        <v>13.725490196078432</v>
      </c>
      <c r="AP25" s="38">
        <v>613</v>
      </c>
      <c r="AQ25" s="38">
        <v>607</v>
      </c>
      <c r="AR25" s="46">
        <f t="shared" si="19"/>
        <v>9.3960760269773136</v>
      </c>
      <c r="AS25" s="46">
        <f t="shared" si="20"/>
        <v>9.1525934861278646</v>
      </c>
      <c r="AT25" s="38">
        <v>25</v>
      </c>
      <c r="AU25" s="38">
        <v>111</v>
      </c>
      <c r="AV25" s="46">
        <f t="shared" si="21"/>
        <v>1.6622340425531914</v>
      </c>
      <c r="AW25" s="46">
        <f t="shared" si="22"/>
        <v>4.9223946784922399</v>
      </c>
      <c r="AX25" s="38">
        <f t="shared" si="23"/>
        <v>1145</v>
      </c>
      <c r="AY25" s="38">
        <f t="shared" si="24"/>
        <v>1440</v>
      </c>
      <c r="AZ25" s="46">
        <f t="shared" si="25"/>
        <v>10.799849085078288</v>
      </c>
      <c r="BA25" s="46">
        <f t="shared" si="26"/>
        <v>12.179649835067243</v>
      </c>
      <c r="BB25" s="44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</row>
    <row r="26" spans="1:255" x14ac:dyDescent="0.2">
      <c r="A26" s="35" t="s">
        <v>87</v>
      </c>
      <c r="B26" s="18" t="s">
        <v>115</v>
      </c>
      <c r="C26" s="38">
        <v>42460</v>
      </c>
      <c r="D26" s="38">
        <v>46394</v>
      </c>
      <c r="E26" s="38">
        <v>2294</v>
      </c>
      <c r="F26" s="38">
        <v>1871</v>
      </c>
      <c r="G26" s="38">
        <v>37928</v>
      </c>
      <c r="H26" s="38">
        <v>36942</v>
      </c>
      <c r="I26" s="38">
        <v>18099</v>
      </c>
      <c r="J26" s="38">
        <v>18387</v>
      </c>
      <c r="K26" s="38">
        <f t="shared" si="0"/>
        <v>100781</v>
      </c>
      <c r="L26" s="38">
        <f t="shared" si="1"/>
        <v>103594</v>
      </c>
      <c r="M26" s="209">
        <f t="shared" si="2"/>
        <v>2.7912007223583828</v>
      </c>
      <c r="N26" s="38">
        <v>2870</v>
      </c>
      <c r="O26" s="38">
        <v>2838</v>
      </c>
      <c r="P26" s="46">
        <f t="shared" si="3"/>
        <v>6.7593028732925111</v>
      </c>
      <c r="Q26" s="46">
        <f t="shared" si="4"/>
        <v>6.1171703237487609</v>
      </c>
      <c r="R26" s="38">
        <v>319</v>
      </c>
      <c r="S26" s="38">
        <v>186</v>
      </c>
      <c r="T26" s="46">
        <f t="shared" si="5"/>
        <v>13.905841325196164</v>
      </c>
      <c r="U26" s="46">
        <f t="shared" si="6"/>
        <v>9.9412079102084459</v>
      </c>
      <c r="V26" s="38">
        <v>7858</v>
      </c>
      <c r="W26" s="38">
        <v>5780</v>
      </c>
      <c r="X26" s="46">
        <f t="shared" si="7"/>
        <v>20.718202910778317</v>
      </c>
      <c r="Y26" s="46">
        <f t="shared" si="8"/>
        <v>15.646148015808564</v>
      </c>
      <c r="Z26" s="38">
        <v>789</v>
      </c>
      <c r="AA26" s="38">
        <v>737</v>
      </c>
      <c r="AB26" s="46">
        <f t="shared" si="9"/>
        <v>4.3593568705453345</v>
      </c>
      <c r="AC26" s="46">
        <f t="shared" si="10"/>
        <v>4.0082667101756675</v>
      </c>
      <c r="AD26" s="38">
        <f t="shared" si="11"/>
        <v>11836</v>
      </c>
      <c r="AE26" s="38">
        <f t="shared" si="12"/>
        <v>9541</v>
      </c>
      <c r="AF26" s="46">
        <f t="shared" si="13"/>
        <v>11.744277195106219</v>
      </c>
      <c r="AG26" s="46">
        <f t="shared" si="14"/>
        <v>9.2099928567291549</v>
      </c>
      <c r="AH26" s="38">
        <v>533</v>
      </c>
      <c r="AI26" s="38">
        <v>709</v>
      </c>
      <c r="AJ26" s="46">
        <f t="shared" si="15"/>
        <v>18.571428571428573</v>
      </c>
      <c r="AK26" s="46">
        <f t="shared" si="16"/>
        <v>24.982381959126148</v>
      </c>
      <c r="AL26" s="38">
        <v>48</v>
      </c>
      <c r="AM26" s="38">
        <v>15</v>
      </c>
      <c r="AN26" s="46">
        <f t="shared" si="17"/>
        <v>15.047021943573668</v>
      </c>
      <c r="AO26" s="46">
        <f t="shared" si="18"/>
        <v>8.064516129032258</v>
      </c>
      <c r="AP26" s="38">
        <v>365</v>
      </c>
      <c r="AQ26" s="38">
        <v>323</v>
      </c>
      <c r="AR26" s="46">
        <f t="shared" si="19"/>
        <v>4.6449478238737596</v>
      </c>
      <c r="AS26" s="46">
        <f t="shared" si="20"/>
        <v>5.5882352941176476</v>
      </c>
      <c r="AT26" s="38">
        <v>1</v>
      </c>
      <c r="AU26" s="38">
        <v>2</v>
      </c>
      <c r="AV26" s="46">
        <f t="shared" si="21"/>
        <v>0.12674271229404308</v>
      </c>
      <c r="AW26" s="46">
        <f t="shared" si="22"/>
        <v>0.27137042062415195</v>
      </c>
      <c r="AX26" s="38">
        <f t="shared" si="23"/>
        <v>947</v>
      </c>
      <c r="AY26" s="38">
        <f t="shared" si="24"/>
        <v>1049</v>
      </c>
      <c r="AZ26" s="46">
        <f t="shared" si="25"/>
        <v>8.0010138560324435</v>
      </c>
      <c r="BA26" s="46">
        <f t="shared" si="26"/>
        <v>10.994654648359711</v>
      </c>
      <c r="BB26" s="44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25"/>
    </row>
    <row r="27" spans="1:255" x14ac:dyDescent="0.2">
      <c r="A27" s="35" t="s">
        <v>88</v>
      </c>
      <c r="B27" s="18" t="s">
        <v>116</v>
      </c>
      <c r="C27" s="38">
        <v>28014</v>
      </c>
      <c r="D27" s="38">
        <v>30861</v>
      </c>
      <c r="E27" s="38">
        <v>1618</v>
      </c>
      <c r="F27" s="38">
        <v>1489</v>
      </c>
      <c r="G27" s="38">
        <v>22774</v>
      </c>
      <c r="H27" s="38">
        <v>21488</v>
      </c>
      <c r="I27" s="38">
        <v>17710</v>
      </c>
      <c r="J27" s="38">
        <v>18954</v>
      </c>
      <c r="K27" s="38">
        <f t="shared" si="0"/>
        <v>70116</v>
      </c>
      <c r="L27" s="38">
        <f t="shared" si="1"/>
        <v>72792</v>
      </c>
      <c r="M27" s="209">
        <f t="shared" si="2"/>
        <v>3.8165326031148368</v>
      </c>
      <c r="N27" s="38">
        <v>1830</v>
      </c>
      <c r="O27" s="38">
        <v>1958</v>
      </c>
      <c r="P27" s="46">
        <f t="shared" si="3"/>
        <v>6.5324480616834437</v>
      </c>
      <c r="Q27" s="46">
        <f t="shared" si="4"/>
        <v>6.3445772982080939</v>
      </c>
      <c r="R27" s="38">
        <v>212</v>
      </c>
      <c r="S27" s="38">
        <v>206</v>
      </c>
      <c r="T27" s="46">
        <f t="shared" si="5"/>
        <v>13.102595797280594</v>
      </c>
      <c r="U27" s="46">
        <f t="shared" si="6"/>
        <v>13.834788448623236</v>
      </c>
      <c r="V27" s="38">
        <v>3930</v>
      </c>
      <c r="W27" s="38">
        <v>3758</v>
      </c>
      <c r="X27" s="46">
        <f t="shared" si="7"/>
        <v>17.256520593659435</v>
      </c>
      <c r="Y27" s="46">
        <f t="shared" si="8"/>
        <v>17.488830975428147</v>
      </c>
      <c r="Z27" s="38">
        <v>649</v>
      </c>
      <c r="AA27" s="38">
        <v>832</v>
      </c>
      <c r="AB27" s="46">
        <f t="shared" si="9"/>
        <v>3.6645962732919255</v>
      </c>
      <c r="AC27" s="46">
        <f t="shared" si="10"/>
        <v>4.3895747599451296</v>
      </c>
      <c r="AD27" s="38">
        <f t="shared" si="11"/>
        <v>6621</v>
      </c>
      <c r="AE27" s="38">
        <f t="shared" si="12"/>
        <v>6754</v>
      </c>
      <c r="AF27" s="46">
        <f t="shared" si="13"/>
        <v>9.4429231559130571</v>
      </c>
      <c r="AG27" s="46">
        <f t="shared" si="14"/>
        <v>9.2784921419936257</v>
      </c>
      <c r="AH27" s="38">
        <v>307</v>
      </c>
      <c r="AI27" s="38">
        <v>444</v>
      </c>
      <c r="AJ27" s="46">
        <f t="shared" si="15"/>
        <v>16.775956284153004</v>
      </c>
      <c r="AK27" s="46">
        <f t="shared" si="16"/>
        <v>22.676200204290094</v>
      </c>
      <c r="AL27" s="38">
        <v>30</v>
      </c>
      <c r="AM27" s="38">
        <v>14</v>
      </c>
      <c r="AN27" s="46">
        <f t="shared" si="17"/>
        <v>14.150943396226415</v>
      </c>
      <c r="AO27" s="46">
        <f t="shared" si="18"/>
        <v>6.7961165048543686</v>
      </c>
      <c r="AP27" s="38">
        <v>387</v>
      </c>
      <c r="AQ27" s="38">
        <v>236</v>
      </c>
      <c r="AR27" s="46">
        <f t="shared" si="19"/>
        <v>9.8473282442748094</v>
      </c>
      <c r="AS27" s="46">
        <f t="shared" si="20"/>
        <v>6.2799361362426822</v>
      </c>
      <c r="AT27" s="38">
        <v>4</v>
      </c>
      <c r="AU27" s="38">
        <v>5</v>
      </c>
      <c r="AV27" s="46">
        <f t="shared" si="21"/>
        <v>0.6163328197226503</v>
      </c>
      <c r="AW27" s="46">
        <f t="shared" si="22"/>
        <v>0.60096153846153855</v>
      </c>
      <c r="AX27" s="38">
        <f t="shared" si="23"/>
        <v>728</v>
      </c>
      <c r="AY27" s="38">
        <f t="shared" si="24"/>
        <v>699</v>
      </c>
      <c r="AZ27" s="46">
        <f t="shared" si="25"/>
        <v>10.995317927805468</v>
      </c>
      <c r="BA27" s="46">
        <f t="shared" si="26"/>
        <v>10.349422564406279</v>
      </c>
      <c r="BB27" s="44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  <c r="IU27" s="25"/>
    </row>
    <row r="28" spans="1:255" x14ac:dyDescent="0.2">
      <c r="A28" s="35" t="s">
        <v>89</v>
      </c>
      <c r="B28" s="18" t="s">
        <v>117</v>
      </c>
      <c r="C28" s="38">
        <v>99911</v>
      </c>
      <c r="D28" s="38">
        <v>107023</v>
      </c>
      <c r="E28" s="38">
        <v>4523</v>
      </c>
      <c r="F28" s="38">
        <v>4575</v>
      </c>
      <c r="G28" s="38">
        <v>93480</v>
      </c>
      <c r="H28" s="38">
        <v>102102</v>
      </c>
      <c r="I28" s="38">
        <v>48790</v>
      </c>
      <c r="J28" s="38">
        <v>48686</v>
      </c>
      <c r="K28" s="38">
        <f t="shared" si="0"/>
        <v>246704</v>
      </c>
      <c r="L28" s="38">
        <f t="shared" si="1"/>
        <v>262386</v>
      </c>
      <c r="M28" s="209">
        <f t="shared" si="2"/>
        <v>6.3566054867371378</v>
      </c>
      <c r="N28" s="38">
        <v>9773</v>
      </c>
      <c r="O28" s="38">
        <v>9606</v>
      </c>
      <c r="P28" s="46">
        <f t="shared" si="3"/>
        <v>9.7817057180890998</v>
      </c>
      <c r="Q28" s="46">
        <f t="shared" si="4"/>
        <v>8.9756407501191333</v>
      </c>
      <c r="R28" s="38">
        <v>825</v>
      </c>
      <c r="S28" s="38">
        <v>612</v>
      </c>
      <c r="T28" s="46">
        <f t="shared" si="5"/>
        <v>18.240106124253813</v>
      </c>
      <c r="U28" s="46">
        <f t="shared" si="6"/>
        <v>13.377049180327868</v>
      </c>
      <c r="V28" s="38">
        <v>19842</v>
      </c>
      <c r="W28" s="38">
        <v>17612</v>
      </c>
      <c r="X28" s="46">
        <f t="shared" si="7"/>
        <v>21.225930680359433</v>
      </c>
      <c r="Y28" s="46">
        <f t="shared" si="8"/>
        <v>17.249417249417249</v>
      </c>
      <c r="Z28" s="38">
        <v>2688</v>
      </c>
      <c r="AA28" s="38">
        <v>2728</v>
      </c>
      <c r="AB28" s="46">
        <f t="shared" si="9"/>
        <v>5.5093256814921086</v>
      </c>
      <c r="AC28" s="46">
        <f t="shared" si="10"/>
        <v>5.6032535020334384</v>
      </c>
      <c r="AD28" s="38">
        <f t="shared" si="11"/>
        <v>33128</v>
      </c>
      <c r="AE28" s="38">
        <f t="shared" si="12"/>
        <v>30558</v>
      </c>
      <c r="AF28" s="46">
        <f t="shared" si="13"/>
        <v>13.428237888319606</v>
      </c>
      <c r="AG28" s="46">
        <f t="shared" si="14"/>
        <v>11.646200635704648</v>
      </c>
      <c r="AH28" s="38">
        <v>1662</v>
      </c>
      <c r="AI28" s="38">
        <v>2898</v>
      </c>
      <c r="AJ28" s="46">
        <f t="shared" si="15"/>
        <v>17.006037040826769</v>
      </c>
      <c r="AK28" s="46">
        <f t="shared" si="16"/>
        <v>30.168644597126796</v>
      </c>
      <c r="AL28" s="38">
        <v>101</v>
      </c>
      <c r="AM28" s="38">
        <v>78</v>
      </c>
      <c r="AN28" s="46">
        <f t="shared" si="17"/>
        <v>12.242424242424242</v>
      </c>
      <c r="AO28" s="46">
        <f t="shared" si="18"/>
        <v>12.745098039215685</v>
      </c>
      <c r="AP28" s="38">
        <v>1759</v>
      </c>
      <c r="AQ28" s="38">
        <v>2296</v>
      </c>
      <c r="AR28" s="46">
        <f t="shared" si="19"/>
        <v>8.8650337667573833</v>
      </c>
      <c r="AS28" s="46">
        <f t="shared" si="20"/>
        <v>13.036565977742448</v>
      </c>
      <c r="AT28" s="38">
        <v>11</v>
      </c>
      <c r="AU28" s="38">
        <v>12</v>
      </c>
      <c r="AV28" s="46">
        <f t="shared" si="21"/>
        <v>0.40922619047619052</v>
      </c>
      <c r="AW28" s="46">
        <f t="shared" si="22"/>
        <v>0.43988269794721413</v>
      </c>
      <c r="AX28" s="38">
        <f t="shared" si="23"/>
        <v>3533</v>
      </c>
      <c r="AY28" s="38">
        <f t="shared" si="24"/>
        <v>5284</v>
      </c>
      <c r="AZ28" s="46">
        <f t="shared" si="25"/>
        <v>10.664694518232311</v>
      </c>
      <c r="BA28" s="46">
        <f t="shared" si="26"/>
        <v>17.291707572485109</v>
      </c>
      <c r="BB28" s="44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</row>
    <row r="29" spans="1:255" x14ac:dyDescent="0.2">
      <c r="A29" s="35" t="s">
        <v>90</v>
      </c>
      <c r="B29" s="18" t="s">
        <v>118</v>
      </c>
      <c r="C29" s="38">
        <v>44306</v>
      </c>
      <c r="D29" s="38">
        <v>46062</v>
      </c>
      <c r="E29" s="38">
        <v>2037</v>
      </c>
      <c r="F29" s="38">
        <v>1801</v>
      </c>
      <c r="G29" s="38">
        <v>40019</v>
      </c>
      <c r="H29" s="38">
        <v>37267</v>
      </c>
      <c r="I29" s="38">
        <v>27221</v>
      </c>
      <c r="J29" s="38">
        <v>28933</v>
      </c>
      <c r="K29" s="38">
        <f t="shared" si="0"/>
        <v>113583</v>
      </c>
      <c r="L29" s="38">
        <f t="shared" si="1"/>
        <v>114063</v>
      </c>
      <c r="M29" s="209">
        <f t="shared" si="2"/>
        <v>0.42259845223316006</v>
      </c>
      <c r="N29" s="38">
        <v>4402</v>
      </c>
      <c r="O29" s="38">
        <v>4877</v>
      </c>
      <c r="P29" s="46">
        <f t="shared" si="3"/>
        <v>9.935448923396379</v>
      </c>
      <c r="Q29" s="46">
        <f t="shared" si="4"/>
        <v>10.587903260822369</v>
      </c>
      <c r="R29" s="38">
        <v>488</v>
      </c>
      <c r="S29" s="38">
        <v>499</v>
      </c>
      <c r="T29" s="46">
        <f t="shared" si="5"/>
        <v>23.956799214531173</v>
      </c>
      <c r="U29" s="46">
        <f t="shared" si="6"/>
        <v>27.706829539144916</v>
      </c>
      <c r="V29" s="38">
        <v>10365</v>
      </c>
      <c r="W29" s="38">
        <v>10628</v>
      </c>
      <c r="X29" s="46">
        <f t="shared" si="7"/>
        <v>25.900197406232039</v>
      </c>
      <c r="Y29" s="46">
        <f t="shared" si="8"/>
        <v>28.518528456811655</v>
      </c>
      <c r="Z29" s="38">
        <v>1831</v>
      </c>
      <c r="AA29" s="38">
        <v>2238</v>
      </c>
      <c r="AB29" s="46">
        <f t="shared" si="9"/>
        <v>6.7264244517100762</v>
      </c>
      <c r="AC29" s="46">
        <f t="shared" si="10"/>
        <v>7.735112155669996</v>
      </c>
      <c r="AD29" s="38">
        <f t="shared" si="11"/>
        <v>17086</v>
      </c>
      <c r="AE29" s="38">
        <f t="shared" si="12"/>
        <v>18242</v>
      </c>
      <c r="AF29" s="46">
        <f t="shared" si="13"/>
        <v>15.042744072616502</v>
      </c>
      <c r="AG29" s="46">
        <f t="shared" si="14"/>
        <v>15.992916195435855</v>
      </c>
      <c r="AH29" s="38">
        <v>1041</v>
      </c>
      <c r="AI29" s="38">
        <v>1568</v>
      </c>
      <c r="AJ29" s="46">
        <f t="shared" si="15"/>
        <v>23.648341662880508</v>
      </c>
      <c r="AK29" s="46">
        <f t="shared" si="16"/>
        <v>32.15091244617593</v>
      </c>
      <c r="AL29" s="38">
        <v>136</v>
      </c>
      <c r="AM29" s="38">
        <v>109</v>
      </c>
      <c r="AN29" s="46">
        <f t="shared" si="17"/>
        <v>27.868852459016392</v>
      </c>
      <c r="AO29" s="46">
        <f t="shared" si="18"/>
        <v>21.8436873747495</v>
      </c>
      <c r="AP29" s="38">
        <v>1262</v>
      </c>
      <c r="AQ29" s="38">
        <v>1838</v>
      </c>
      <c r="AR29" s="46">
        <f t="shared" si="19"/>
        <v>12.175590931017849</v>
      </c>
      <c r="AS29" s="46">
        <f t="shared" si="20"/>
        <v>17.293940534437336</v>
      </c>
      <c r="AT29" s="38">
        <v>32</v>
      </c>
      <c r="AU29" s="38">
        <v>3</v>
      </c>
      <c r="AV29" s="46">
        <f t="shared" si="21"/>
        <v>1.7476788640087382</v>
      </c>
      <c r="AW29" s="46">
        <f t="shared" si="22"/>
        <v>0.13404825737265416</v>
      </c>
      <c r="AX29" s="38">
        <f t="shared" si="23"/>
        <v>2471</v>
      </c>
      <c r="AY29" s="38">
        <f t="shared" si="24"/>
        <v>3518</v>
      </c>
      <c r="AZ29" s="46">
        <f t="shared" si="25"/>
        <v>14.462132740255178</v>
      </c>
      <c r="BA29" s="46">
        <f t="shared" si="26"/>
        <v>19.285166100208308</v>
      </c>
      <c r="BB29" s="44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</row>
    <row r="30" spans="1:255" x14ac:dyDescent="0.2">
      <c r="A30" s="35" t="s">
        <v>91</v>
      </c>
      <c r="B30" s="18" t="s">
        <v>119</v>
      </c>
      <c r="C30" s="38">
        <v>35637</v>
      </c>
      <c r="D30" s="38">
        <v>40807</v>
      </c>
      <c r="E30" s="38">
        <v>2678</v>
      </c>
      <c r="F30" s="38">
        <v>2790</v>
      </c>
      <c r="G30" s="38">
        <v>35892</v>
      </c>
      <c r="H30" s="38">
        <v>35260</v>
      </c>
      <c r="I30" s="38">
        <v>22345</v>
      </c>
      <c r="J30" s="38">
        <v>21744</v>
      </c>
      <c r="K30" s="38">
        <f t="shared" si="0"/>
        <v>96552</v>
      </c>
      <c r="L30" s="38">
        <f t="shared" si="1"/>
        <v>100601</v>
      </c>
      <c r="M30" s="209">
        <f t="shared" si="2"/>
        <v>4.1935951611566935</v>
      </c>
      <c r="N30" s="38">
        <v>2164</v>
      </c>
      <c r="O30" s="38">
        <v>2431</v>
      </c>
      <c r="P30" s="46">
        <f t="shared" si="3"/>
        <v>6.072340544939248</v>
      </c>
      <c r="Q30" s="46">
        <f t="shared" si="4"/>
        <v>5.957311245619624</v>
      </c>
      <c r="R30" s="38">
        <v>415</v>
      </c>
      <c r="S30" s="38">
        <v>373</v>
      </c>
      <c r="T30" s="46">
        <f t="shared" si="5"/>
        <v>15.496639283047051</v>
      </c>
      <c r="U30" s="46">
        <f t="shared" si="6"/>
        <v>13.369175627240143</v>
      </c>
      <c r="V30" s="38">
        <v>7356</v>
      </c>
      <c r="W30" s="38">
        <v>7193</v>
      </c>
      <c r="X30" s="46">
        <f t="shared" si="7"/>
        <v>20.494817786693414</v>
      </c>
      <c r="Y30" s="46">
        <f t="shared" si="8"/>
        <v>20.399886557005104</v>
      </c>
      <c r="Z30" s="38">
        <v>1175</v>
      </c>
      <c r="AA30" s="38">
        <v>1130</v>
      </c>
      <c r="AB30" s="46">
        <f t="shared" si="9"/>
        <v>5.2584470798836431</v>
      </c>
      <c r="AC30" s="46">
        <f t="shared" si="10"/>
        <v>5.1968359087564382</v>
      </c>
      <c r="AD30" s="38">
        <f t="shared" si="11"/>
        <v>11110</v>
      </c>
      <c r="AE30" s="38">
        <f t="shared" si="12"/>
        <v>11127</v>
      </c>
      <c r="AF30" s="46">
        <f t="shared" si="13"/>
        <v>11.506752837849035</v>
      </c>
      <c r="AG30" s="46">
        <f t="shared" si="14"/>
        <v>11.060526237313745</v>
      </c>
      <c r="AH30" s="38">
        <v>261</v>
      </c>
      <c r="AI30" s="38">
        <v>442</v>
      </c>
      <c r="AJ30" s="46">
        <f t="shared" si="15"/>
        <v>12.060998151571164</v>
      </c>
      <c r="AK30" s="46">
        <f t="shared" si="16"/>
        <v>18.181818181818183</v>
      </c>
      <c r="AL30" s="38">
        <v>28</v>
      </c>
      <c r="AM30" s="38">
        <v>35</v>
      </c>
      <c r="AN30" s="46">
        <f t="shared" si="17"/>
        <v>6.7469879518072293</v>
      </c>
      <c r="AO30" s="46">
        <f t="shared" si="18"/>
        <v>9.3833780160857909</v>
      </c>
      <c r="AP30" s="38">
        <v>176</v>
      </c>
      <c r="AQ30" s="38">
        <v>524</v>
      </c>
      <c r="AR30" s="46">
        <f t="shared" si="19"/>
        <v>2.392604676454595</v>
      </c>
      <c r="AS30" s="46">
        <f t="shared" si="20"/>
        <v>7.2848602808285836</v>
      </c>
      <c r="AT30" s="38">
        <v>3</v>
      </c>
      <c r="AU30" s="38">
        <v>7</v>
      </c>
      <c r="AV30" s="46">
        <f t="shared" si="21"/>
        <v>0.25531914893617019</v>
      </c>
      <c r="AW30" s="46">
        <f t="shared" si="22"/>
        <v>0.61946902654867253</v>
      </c>
      <c r="AX30" s="38">
        <f t="shared" si="23"/>
        <v>468</v>
      </c>
      <c r="AY30" s="38">
        <f t="shared" si="24"/>
        <v>1008</v>
      </c>
      <c r="AZ30" s="46">
        <f t="shared" si="25"/>
        <v>4.2124212421242122</v>
      </c>
      <c r="BA30" s="46">
        <f t="shared" si="26"/>
        <v>9.0590455648422754</v>
      </c>
      <c r="BB30" s="44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  <c r="HZ30" s="25"/>
      <c r="IA30" s="25"/>
      <c r="IB30" s="25"/>
      <c r="IC30" s="25"/>
      <c r="ID30" s="25"/>
      <c r="IE30" s="25"/>
      <c r="IF30" s="25"/>
      <c r="IG30" s="25"/>
      <c r="IH30" s="25"/>
      <c r="II30" s="25"/>
      <c r="IJ30" s="25"/>
      <c r="IK30" s="25"/>
      <c r="IL30" s="25"/>
      <c r="IM30" s="25"/>
      <c r="IN30" s="25"/>
      <c r="IO30" s="25"/>
      <c r="IP30" s="25"/>
      <c r="IQ30" s="25"/>
      <c r="IR30" s="25"/>
      <c r="IS30" s="25"/>
      <c r="IT30" s="25"/>
      <c r="IU30" s="25"/>
    </row>
    <row r="31" spans="1:255" x14ac:dyDescent="0.2">
      <c r="A31" s="35" t="s">
        <v>92</v>
      </c>
      <c r="B31" s="18" t="s">
        <v>120</v>
      </c>
      <c r="C31" s="38">
        <v>32065</v>
      </c>
      <c r="D31" s="38">
        <v>35353</v>
      </c>
      <c r="E31" s="38">
        <v>2457</v>
      </c>
      <c r="F31" s="38">
        <v>1782</v>
      </c>
      <c r="G31" s="38">
        <v>33894</v>
      </c>
      <c r="H31" s="38">
        <v>35006</v>
      </c>
      <c r="I31" s="38">
        <v>22281</v>
      </c>
      <c r="J31" s="38">
        <v>22159</v>
      </c>
      <c r="K31" s="38">
        <f t="shared" si="0"/>
        <v>90697</v>
      </c>
      <c r="L31" s="38">
        <f t="shared" si="1"/>
        <v>94300</v>
      </c>
      <c r="M31" s="209">
        <f t="shared" si="2"/>
        <v>3.9725680011466693</v>
      </c>
      <c r="N31" s="38">
        <v>3190</v>
      </c>
      <c r="O31" s="38">
        <v>3753</v>
      </c>
      <c r="P31" s="46">
        <f t="shared" si="3"/>
        <v>9.9485420240137223</v>
      </c>
      <c r="Q31" s="46">
        <f t="shared" si="4"/>
        <v>10.615789324809775</v>
      </c>
      <c r="R31" s="38">
        <v>383</v>
      </c>
      <c r="S31" s="38">
        <v>275</v>
      </c>
      <c r="T31" s="46">
        <f t="shared" si="5"/>
        <v>15.588115588115588</v>
      </c>
      <c r="U31" s="46">
        <f t="shared" si="6"/>
        <v>15.432098765432098</v>
      </c>
      <c r="V31" s="38">
        <v>8303</v>
      </c>
      <c r="W31" s="38">
        <v>7755</v>
      </c>
      <c r="X31" s="46">
        <f t="shared" si="7"/>
        <v>24.496961114061484</v>
      </c>
      <c r="Y31" s="46">
        <f t="shared" si="8"/>
        <v>22.153345140833</v>
      </c>
      <c r="Z31" s="38">
        <v>1424</v>
      </c>
      <c r="AA31" s="38">
        <v>1515</v>
      </c>
      <c r="AB31" s="46">
        <f t="shared" si="9"/>
        <v>6.3910955522642618</v>
      </c>
      <c r="AC31" s="46">
        <f t="shared" si="10"/>
        <v>6.8369511259533375</v>
      </c>
      <c r="AD31" s="38">
        <f t="shared" si="11"/>
        <v>13300</v>
      </c>
      <c r="AE31" s="38">
        <f t="shared" si="12"/>
        <v>13298</v>
      </c>
      <c r="AF31" s="46">
        <f t="shared" si="13"/>
        <v>14.664211605676043</v>
      </c>
      <c r="AG31" s="46">
        <f t="shared" si="14"/>
        <v>14.101802757158005</v>
      </c>
      <c r="AH31" s="38">
        <v>744</v>
      </c>
      <c r="AI31" s="38">
        <v>1185</v>
      </c>
      <c r="AJ31" s="46">
        <f t="shared" si="15"/>
        <v>23.322884012539184</v>
      </c>
      <c r="AK31" s="46">
        <f t="shared" si="16"/>
        <v>31.574740207833734</v>
      </c>
      <c r="AL31" s="38">
        <v>60</v>
      </c>
      <c r="AM31" s="38">
        <v>99</v>
      </c>
      <c r="AN31" s="46">
        <f t="shared" si="17"/>
        <v>15.66579634464752</v>
      </c>
      <c r="AO31" s="46">
        <f t="shared" si="18"/>
        <v>36</v>
      </c>
      <c r="AP31" s="38">
        <v>694</v>
      </c>
      <c r="AQ31" s="38">
        <v>932</v>
      </c>
      <c r="AR31" s="46">
        <f t="shared" si="19"/>
        <v>8.3584246657834527</v>
      </c>
      <c r="AS31" s="46">
        <f t="shared" si="20"/>
        <v>12.018052869116699</v>
      </c>
      <c r="AT31" s="38">
        <v>21</v>
      </c>
      <c r="AU31" s="38">
        <v>5</v>
      </c>
      <c r="AV31" s="46">
        <f t="shared" si="21"/>
        <v>1.4747191011235954</v>
      </c>
      <c r="AW31" s="46">
        <f t="shared" si="22"/>
        <v>0.33003300330033003</v>
      </c>
      <c r="AX31" s="38">
        <f t="shared" si="23"/>
        <v>1519</v>
      </c>
      <c r="AY31" s="38">
        <f t="shared" si="24"/>
        <v>2221</v>
      </c>
      <c r="AZ31" s="46">
        <f t="shared" si="25"/>
        <v>11.421052631578947</v>
      </c>
      <c r="BA31" s="46">
        <f t="shared" si="26"/>
        <v>16.701759663107236</v>
      </c>
      <c r="BB31" s="44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25"/>
    </row>
    <row r="32" spans="1:255" x14ac:dyDescent="0.2">
      <c r="A32" s="35" t="s">
        <v>93</v>
      </c>
      <c r="B32" s="18" t="s">
        <v>121</v>
      </c>
      <c r="C32" s="38">
        <v>17227</v>
      </c>
      <c r="D32" s="38">
        <v>17846</v>
      </c>
      <c r="E32" s="38">
        <v>1209</v>
      </c>
      <c r="F32" s="38">
        <v>1278</v>
      </c>
      <c r="G32" s="38">
        <v>18006</v>
      </c>
      <c r="H32" s="38">
        <v>17462</v>
      </c>
      <c r="I32" s="38">
        <v>21118</v>
      </c>
      <c r="J32" s="38">
        <v>20497</v>
      </c>
      <c r="K32" s="38">
        <f t="shared" si="0"/>
        <v>57560</v>
      </c>
      <c r="L32" s="38">
        <f t="shared" si="1"/>
        <v>57083</v>
      </c>
      <c r="M32" s="209">
        <f t="shared" si="2"/>
        <v>-0.82870048644892336</v>
      </c>
      <c r="N32" s="38">
        <v>832</v>
      </c>
      <c r="O32" s="38">
        <v>838</v>
      </c>
      <c r="P32" s="46">
        <f t="shared" si="3"/>
        <v>4.8296279096766703</v>
      </c>
      <c r="Q32" s="46">
        <f t="shared" si="4"/>
        <v>4.6957301356046175</v>
      </c>
      <c r="R32" s="38">
        <v>118</v>
      </c>
      <c r="S32" s="38">
        <v>105</v>
      </c>
      <c r="T32" s="46">
        <f t="shared" si="5"/>
        <v>9.7601323407775027</v>
      </c>
      <c r="U32" s="46">
        <f t="shared" si="6"/>
        <v>8.215962441314554</v>
      </c>
      <c r="V32" s="38">
        <v>2712</v>
      </c>
      <c r="W32" s="38">
        <v>2731</v>
      </c>
      <c r="X32" s="46">
        <f t="shared" si="7"/>
        <v>15.061646117960681</v>
      </c>
      <c r="Y32" s="46">
        <f t="shared" si="8"/>
        <v>15.639674722254037</v>
      </c>
      <c r="Z32" s="38">
        <v>1253</v>
      </c>
      <c r="AA32" s="38">
        <v>1360</v>
      </c>
      <c r="AB32" s="46">
        <f t="shared" si="9"/>
        <v>5.9333270196041292</v>
      </c>
      <c r="AC32" s="46">
        <f t="shared" si="10"/>
        <v>6.6351173342440353</v>
      </c>
      <c r="AD32" s="38">
        <f t="shared" si="11"/>
        <v>4915</v>
      </c>
      <c r="AE32" s="38">
        <f t="shared" si="12"/>
        <v>5034</v>
      </c>
      <c r="AF32" s="46">
        <f t="shared" si="13"/>
        <v>8.5389159138290474</v>
      </c>
      <c r="AG32" s="46">
        <f t="shared" si="14"/>
        <v>8.8187376276649783</v>
      </c>
      <c r="AH32" s="38">
        <v>77</v>
      </c>
      <c r="AI32" s="38">
        <v>127</v>
      </c>
      <c r="AJ32" s="46">
        <f t="shared" si="15"/>
        <v>9.2548076923076934</v>
      </c>
      <c r="AK32" s="46">
        <f t="shared" si="16"/>
        <v>15.155131264916468</v>
      </c>
      <c r="AL32" s="38">
        <v>14</v>
      </c>
      <c r="AM32" s="38">
        <v>17</v>
      </c>
      <c r="AN32" s="46">
        <f t="shared" si="17"/>
        <v>11.864406779661017</v>
      </c>
      <c r="AO32" s="46">
        <f t="shared" si="18"/>
        <v>16.19047619047619</v>
      </c>
      <c r="AP32" s="38">
        <v>60</v>
      </c>
      <c r="AQ32" s="38">
        <v>87</v>
      </c>
      <c r="AR32" s="46">
        <f t="shared" si="19"/>
        <v>2.2123893805309733</v>
      </c>
      <c r="AS32" s="46">
        <f t="shared" si="20"/>
        <v>3.1856462834126695</v>
      </c>
      <c r="AT32" s="38">
        <v>327</v>
      </c>
      <c r="AU32" s="38">
        <v>683</v>
      </c>
      <c r="AV32" s="46">
        <f t="shared" si="21"/>
        <v>26.097366320830005</v>
      </c>
      <c r="AW32" s="46">
        <f t="shared" si="22"/>
        <v>50.220588235294116</v>
      </c>
      <c r="AX32" s="38">
        <f t="shared" si="23"/>
        <v>478</v>
      </c>
      <c r="AY32" s="38">
        <f t="shared" si="24"/>
        <v>914</v>
      </c>
      <c r="AZ32" s="46">
        <f t="shared" si="25"/>
        <v>9.7253306205493377</v>
      </c>
      <c r="BA32" s="46">
        <f t="shared" si="26"/>
        <v>18.156535558204212</v>
      </c>
      <c r="BB32" s="44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25"/>
    </row>
    <row r="33" spans="1:255" x14ac:dyDescent="0.2">
      <c r="A33" s="35" t="s">
        <v>94</v>
      </c>
      <c r="B33" s="18" t="s">
        <v>122</v>
      </c>
      <c r="C33" s="38">
        <v>29714</v>
      </c>
      <c r="D33" s="38">
        <v>30590</v>
      </c>
      <c r="E33" s="38">
        <v>2159</v>
      </c>
      <c r="F33" s="38">
        <v>1708</v>
      </c>
      <c r="G33" s="38">
        <v>34212</v>
      </c>
      <c r="H33" s="38">
        <v>33158</v>
      </c>
      <c r="I33" s="38">
        <v>17910</v>
      </c>
      <c r="J33" s="38">
        <v>17687</v>
      </c>
      <c r="K33" s="38">
        <f t="shared" si="0"/>
        <v>83995</v>
      </c>
      <c r="L33" s="38">
        <f t="shared" si="1"/>
        <v>83143</v>
      </c>
      <c r="M33" s="209">
        <f t="shared" si="2"/>
        <v>-1.0143460920292853</v>
      </c>
      <c r="N33" s="38">
        <v>1414</v>
      </c>
      <c r="O33" s="38">
        <v>1530</v>
      </c>
      <c r="P33" s="46">
        <f t="shared" si="3"/>
        <v>4.7586996028807969</v>
      </c>
      <c r="Q33" s="46">
        <f t="shared" si="4"/>
        <v>5.0016345210853217</v>
      </c>
      <c r="R33" s="38">
        <v>166</v>
      </c>
      <c r="S33" s="38">
        <v>112</v>
      </c>
      <c r="T33" s="46">
        <f t="shared" si="5"/>
        <v>7.688744789254284</v>
      </c>
      <c r="U33" s="46">
        <f t="shared" si="6"/>
        <v>6.557377049180328</v>
      </c>
      <c r="V33" s="38">
        <v>4990</v>
      </c>
      <c r="W33" s="38">
        <v>4769</v>
      </c>
      <c r="X33" s="46">
        <f t="shared" si="7"/>
        <v>14.585525546591841</v>
      </c>
      <c r="Y33" s="46">
        <f t="shared" si="8"/>
        <v>14.382652753483322</v>
      </c>
      <c r="Z33" s="38">
        <v>890</v>
      </c>
      <c r="AA33" s="38">
        <v>917</v>
      </c>
      <c r="AB33" s="46">
        <f t="shared" si="9"/>
        <v>4.96929089893914</v>
      </c>
      <c r="AC33" s="46">
        <f t="shared" si="10"/>
        <v>5.1845988579182452</v>
      </c>
      <c r="AD33" s="38">
        <f t="shared" si="11"/>
        <v>7460</v>
      </c>
      <c r="AE33" s="38">
        <f t="shared" si="12"/>
        <v>7328</v>
      </c>
      <c r="AF33" s="46">
        <f t="shared" si="13"/>
        <v>8.8814810405381284</v>
      </c>
      <c r="AG33" s="46">
        <f t="shared" si="14"/>
        <v>8.8137305606004102</v>
      </c>
      <c r="AH33" s="38">
        <v>119</v>
      </c>
      <c r="AI33" s="38">
        <v>202</v>
      </c>
      <c r="AJ33" s="46">
        <f t="shared" si="15"/>
        <v>8.4158415841584162</v>
      </c>
      <c r="AK33" s="46">
        <f t="shared" si="16"/>
        <v>13.202614379084968</v>
      </c>
      <c r="AL33" s="38">
        <v>17</v>
      </c>
      <c r="AM33" s="38">
        <v>7</v>
      </c>
      <c r="AN33" s="46">
        <f t="shared" si="17"/>
        <v>10.240963855421686</v>
      </c>
      <c r="AO33" s="46">
        <f t="shared" si="18"/>
        <v>6.25</v>
      </c>
      <c r="AP33" s="38">
        <v>96</v>
      </c>
      <c r="AQ33" s="38">
        <v>115</v>
      </c>
      <c r="AR33" s="46">
        <f t="shared" si="19"/>
        <v>1.9238476953907815</v>
      </c>
      <c r="AS33" s="46">
        <f t="shared" si="20"/>
        <v>2.4114070035646886</v>
      </c>
      <c r="AT33" s="38">
        <v>1</v>
      </c>
      <c r="AU33" s="38">
        <v>2</v>
      </c>
      <c r="AV33" s="46">
        <f t="shared" si="21"/>
        <v>0.11235955056179776</v>
      </c>
      <c r="AW33" s="46">
        <f t="shared" si="22"/>
        <v>0.21810250817884408</v>
      </c>
      <c r="AX33" s="38">
        <f t="shared" si="23"/>
        <v>233</v>
      </c>
      <c r="AY33" s="38">
        <f t="shared" si="24"/>
        <v>326</v>
      </c>
      <c r="AZ33" s="46">
        <f t="shared" si="25"/>
        <v>3.1233243967828419</v>
      </c>
      <c r="BA33" s="46">
        <f t="shared" si="26"/>
        <v>4.4486899563318776</v>
      </c>
      <c r="BB33" s="44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  <c r="IU33" s="25"/>
    </row>
    <row r="34" spans="1:255" x14ac:dyDescent="0.2">
      <c r="A34" s="35" t="s">
        <v>95</v>
      </c>
      <c r="B34" s="18" t="s">
        <v>123</v>
      </c>
      <c r="C34" s="38">
        <v>174052</v>
      </c>
      <c r="D34" s="38">
        <v>180567</v>
      </c>
      <c r="E34" s="38">
        <v>7391</v>
      </c>
      <c r="F34" s="38">
        <v>6824</v>
      </c>
      <c r="G34" s="38">
        <v>105721</v>
      </c>
      <c r="H34" s="38">
        <v>112043</v>
      </c>
      <c r="I34" s="38">
        <v>84306</v>
      </c>
      <c r="J34" s="38">
        <v>86438</v>
      </c>
      <c r="K34" s="38">
        <f t="shared" si="0"/>
        <v>371470</v>
      </c>
      <c r="L34" s="38">
        <f t="shared" si="1"/>
        <v>385872</v>
      </c>
      <c r="M34" s="209">
        <f t="shared" si="2"/>
        <v>3.8770291006003248</v>
      </c>
      <c r="N34" s="40">
        <v>18148</v>
      </c>
      <c r="O34" s="38">
        <v>19299</v>
      </c>
      <c r="P34" s="46">
        <f t="shared" si="3"/>
        <v>10.426769011559763</v>
      </c>
      <c r="Q34" s="46">
        <f t="shared" si="4"/>
        <v>10.687999468341392</v>
      </c>
      <c r="R34" s="38">
        <v>1981</v>
      </c>
      <c r="S34" s="38">
        <v>1887</v>
      </c>
      <c r="T34" s="46">
        <f t="shared" si="5"/>
        <v>26.802868353402786</v>
      </c>
      <c r="U34" s="46">
        <f t="shared" si="6"/>
        <v>27.652403282532241</v>
      </c>
      <c r="V34" s="38">
        <v>39203</v>
      </c>
      <c r="W34" s="38">
        <v>41073</v>
      </c>
      <c r="X34" s="46">
        <f t="shared" si="7"/>
        <v>37.081563738519307</v>
      </c>
      <c r="Y34" s="46">
        <f t="shared" si="8"/>
        <v>36.65824728006212</v>
      </c>
      <c r="Z34" s="38">
        <v>8334</v>
      </c>
      <c r="AA34" s="38">
        <v>10214</v>
      </c>
      <c r="AB34" s="46">
        <f t="shared" si="9"/>
        <v>9.8854174080136659</v>
      </c>
      <c r="AC34" s="46">
        <f t="shared" si="10"/>
        <v>11.816562160161039</v>
      </c>
      <c r="AD34" s="38">
        <f t="shared" si="11"/>
        <v>67666</v>
      </c>
      <c r="AE34" s="38">
        <f t="shared" si="12"/>
        <v>72473</v>
      </c>
      <c r="AF34" s="46">
        <f t="shared" si="13"/>
        <v>18.215737475435432</v>
      </c>
      <c r="AG34" s="46">
        <f t="shared" si="14"/>
        <v>18.781616701911517</v>
      </c>
      <c r="AH34" s="38">
        <v>3199</v>
      </c>
      <c r="AI34" s="38">
        <v>4237</v>
      </c>
      <c r="AJ34" s="46">
        <f t="shared" si="15"/>
        <v>17.627286753361251</v>
      </c>
      <c r="AK34" s="46">
        <f t="shared" si="16"/>
        <v>21.954505414788329</v>
      </c>
      <c r="AL34" s="38">
        <v>612</v>
      </c>
      <c r="AM34" s="38">
        <v>474</v>
      </c>
      <c r="AN34" s="46">
        <f t="shared" si="17"/>
        <v>30.893488137304391</v>
      </c>
      <c r="AO34" s="46">
        <f t="shared" si="18"/>
        <v>25.119236883942765</v>
      </c>
      <c r="AP34" s="38">
        <v>8012</v>
      </c>
      <c r="AQ34" s="38">
        <v>8133</v>
      </c>
      <c r="AR34" s="46">
        <f t="shared" si="19"/>
        <v>20.43721143790016</v>
      </c>
      <c r="AS34" s="46">
        <f t="shared" si="20"/>
        <v>19.801329340442628</v>
      </c>
      <c r="AT34" s="38">
        <v>110</v>
      </c>
      <c r="AU34" s="38">
        <v>1055</v>
      </c>
      <c r="AV34" s="46">
        <f t="shared" si="21"/>
        <v>1.3198944084473241</v>
      </c>
      <c r="AW34" s="46">
        <f t="shared" si="22"/>
        <v>10.328960250636381</v>
      </c>
      <c r="AX34" s="38">
        <f t="shared" si="23"/>
        <v>11933</v>
      </c>
      <c r="AY34" s="38">
        <f t="shared" si="24"/>
        <v>13899</v>
      </c>
      <c r="AZ34" s="46">
        <f t="shared" si="25"/>
        <v>17.635149114769604</v>
      </c>
      <c r="BA34" s="46">
        <f t="shared" si="26"/>
        <v>19.178176700288383</v>
      </c>
      <c r="BB34" s="44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  <c r="II34" s="25"/>
      <c r="IJ34" s="25"/>
      <c r="IK34" s="25"/>
      <c r="IL34" s="25"/>
      <c r="IM34" s="25"/>
      <c r="IN34" s="25"/>
      <c r="IO34" s="25"/>
      <c r="IP34" s="25"/>
      <c r="IQ34" s="25"/>
      <c r="IR34" s="25"/>
      <c r="IS34" s="25"/>
      <c r="IT34" s="25"/>
      <c r="IU34" s="25"/>
    </row>
    <row r="35" spans="1:255" x14ac:dyDescent="0.2">
      <c r="A35" s="35" t="s">
        <v>96</v>
      </c>
      <c r="B35" s="37" t="s">
        <v>124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209"/>
      <c r="N35" s="38"/>
      <c r="O35" s="38"/>
      <c r="P35" s="38"/>
      <c r="Q35" s="46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46"/>
      <c r="AL35" s="38"/>
      <c r="AM35" s="38"/>
      <c r="AN35" s="38"/>
      <c r="AO35" s="46"/>
      <c r="AP35" s="38"/>
      <c r="AQ35" s="38"/>
      <c r="AR35" s="38"/>
      <c r="AS35" s="46"/>
      <c r="AT35" s="38"/>
      <c r="AU35" s="38"/>
      <c r="AV35" s="38"/>
      <c r="AW35" s="46"/>
      <c r="AX35" s="38"/>
      <c r="AY35" s="38"/>
      <c r="AZ35" s="38"/>
      <c r="BA35" s="38"/>
      <c r="BB35" s="44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25"/>
      <c r="HF35" s="25"/>
      <c r="HG35" s="25"/>
      <c r="HH35" s="25"/>
      <c r="HI35" s="25"/>
      <c r="HJ35" s="25"/>
      <c r="HK35" s="25"/>
      <c r="HL35" s="25"/>
      <c r="HM35" s="25"/>
      <c r="HN35" s="25"/>
      <c r="HO35" s="25"/>
      <c r="HP35" s="25"/>
      <c r="HQ35" s="25"/>
      <c r="HR35" s="25"/>
      <c r="HS35" s="25"/>
      <c r="HT35" s="25"/>
      <c r="HU35" s="25"/>
      <c r="HV35" s="25"/>
      <c r="HW35" s="25"/>
      <c r="HX35" s="25"/>
      <c r="HY35" s="25"/>
      <c r="HZ35" s="25"/>
      <c r="IA35" s="25"/>
      <c r="IB35" s="25"/>
      <c r="IC35" s="25"/>
      <c r="ID35" s="25"/>
      <c r="IE35" s="25"/>
      <c r="IF35" s="25"/>
      <c r="IG35" s="25"/>
      <c r="IH35" s="25"/>
      <c r="II35" s="25"/>
      <c r="IJ35" s="25"/>
      <c r="IK35" s="25"/>
      <c r="IL35" s="25"/>
      <c r="IM35" s="25"/>
      <c r="IN35" s="25"/>
      <c r="IO35" s="25"/>
      <c r="IP35" s="25"/>
      <c r="IQ35" s="25"/>
      <c r="IR35" s="25"/>
      <c r="IS35" s="25"/>
      <c r="IT35" s="25"/>
      <c r="IU35" s="25"/>
    </row>
    <row r="36" spans="1:255" s="213" customFormat="1" x14ac:dyDescent="0.2">
      <c r="A36" s="36"/>
      <c r="B36" s="220" t="s">
        <v>52</v>
      </c>
      <c r="C36" s="150">
        <f t="shared" ref="C36:I36" si="27">SUM(C9:C35)</f>
        <v>1319230</v>
      </c>
      <c r="D36" s="150">
        <f t="shared" si="27"/>
        <v>1407798</v>
      </c>
      <c r="E36" s="150">
        <f t="shared" si="27"/>
        <v>76904</v>
      </c>
      <c r="F36" s="150">
        <f t="shared" si="27"/>
        <v>70353</v>
      </c>
      <c r="G36" s="150">
        <f t="shared" si="27"/>
        <v>1246552</v>
      </c>
      <c r="H36" s="150">
        <f t="shared" si="27"/>
        <v>1249121</v>
      </c>
      <c r="I36" s="150">
        <f t="shared" si="27"/>
        <v>811886</v>
      </c>
      <c r="J36" s="150">
        <f>SUM(J10:J35)</f>
        <v>842511</v>
      </c>
      <c r="K36" s="150">
        <f>SUM(K9:K35)</f>
        <v>3454572</v>
      </c>
      <c r="L36" s="150">
        <f>SUM(L9:L35)</f>
        <v>3569783</v>
      </c>
      <c r="M36" s="212">
        <f>L36/K36*100-100</f>
        <v>3.335029636088052</v>
      </c>
      <c r="N36" s="150">
        <f>N9+N10+N11+N12+N13+N14+N15+N16+N17+N18+N19+N20+N21+N22+N23+N24+N25+N26+N27+N28+N29+N30+N31+N32+N33+N34+N35</f>
        <v>123623</v>
      </c>
      <c r="O36" s="150">
        <f>O9+O10+O11+O12+O13+O14+O15+O16+O17+O18+O19+O20+O21+O22+O23+O24+O25+O26+O27+O28+O29+O30+O31+O32+O33+O34+O35</f>
        <v>134865</v>
      </c>
      <c r="P36" s="211">
        <f>N36/C36*100</f>
        <v>9.3708451141954008</v>
      </c>
      <c r="Q36" s="211">
        <f>O36/D36*100</f>
        <v>9.5798544961706167</v>
      </c>
      <c r="R36" s="150">
        <f>R9+R10+R11+R12+R13+R14+R15+R16+R17+R18+R19+R20+R21+R22+R23+R24+R25+R26+R27+R28+R29+R30+R31+R32+R33+R34+R35</f>
        <v>14356</v>
      </c>
      <c r="S36" s="150">
        <f>S9+S10+S11+S12+S13+S14+S15+S16+S17+S18+S19+S20+S21+S22+S23+S24+S25+S26+S27+S28+S29+S30+S31+S32+S33+S34+S35</f>
        <v>13340</v>
      </c>
      <c r="T36" s="211">
        <f>R36/E36*100</f>
        <v>18.667429522521587</v>
      </c>
      <c r="U36" s="211">
        <f>S36/F36*100</f>
        <v>18.96152260742257</v>
      </c>
      <c r="V36" s="150">
        <f>V9+V10+V11+V12+V13+V14+V15+V16+V17+V18+V19+V20+V21+V22+V23+V24+V25+V26+V27+V28+V29+V30+V31+V32+V33+V34+V35</f>
        <v>291112</v>
      </c>
      <c r="W36" s="150">
        <f>W9+W10+W11+W12+W13+W14+W15+W16+W17+W18+W19+W20+W21+W22+W23+W24+W25+W26+W27+W28+W29+W30+W31+W32+W33+W34+W35</f>
        <v>294057</v>
      </c>
      <c r="X36" s="211">
        <f>V36/G36*100</f>
        <v>23.353377957758681</v>
      </c>
      <c r="Y36" s="211">
        <f>W36/H36*100</f>
        <v>23.541114111443168</v>
      </c>
      <c r="Z36" s="150">
        <f>Z9+Z10+Z11+Z12+Z13+Z14+Z15+Z16+Z17+Z18+Z19+Z20+Z21+Z22+Z23+Z24+Z25+Z26+Z27+Z28+Z29+Z30+Z31+Z32+Z33+Z34+Z35</f>
        <v>54123</v>
      </c>
      <c r="AA36" s="150">
        <f>AA9+AA10+AA11+AA12+AA13+AA14+AA15+AA16+AA17+AA18+AA19+AA20+AA21+AA22+AA23+AA24+AA25+AA26+AA27+AA28+AA29+AA30+AA31+AA32+AA33+AA34+AA35</f>
        <v>60129</v>
      </c>
      <c r="AB36" s="211">
        <f>Z36/I36*100</f>
        <v>6.6663300019953535</v>
      </c>
      <c r="AC36" s="211">
        <f>AA36/J36*100</f>
        <v>7.1368801119510605</v>
      </c>
      <c r="AD36" s="210">
        <f>N36+R36+V36+Z36</f>
        <v>483214</v>
      </c>
      <c r="AE36" s="210">
        <f>O36+S36+W36+AA36</f>
        <v>502391</v>
      </c>
      <c r="AF36" s="211">
        <f>AD36/K36*100</f>
        <v>13.987666200038673</v>
      </c>
      <c r="AG36" s="211">
        <f>AE36/L36*100</f>
        <v>14.073432474747063</v>
      </c>
      <c r="AH36" s="150">
        <f>AH9+AH10+AH11+AH12+AH13+AH14+AH15+AH16+AH17+AH18+AH19+AH20+AH21+AH22+AH23+AH24+AH25+AH26+AH27+AH28+AH29+AH30+AH31+AH32+AH33+AH34+AH35</f>
        <v>22401</v>
      </c>
      <c r="AI36" s="150">
        <f>AI9+AI10+AI11+AI12+AI13+AI14+AI15+AI16+AI17+AI18+AI19+AI20+AI21+AI22+AI23+AI24+AI25+AI26+AI27+AI28+AI29+AI30+AI31+AI32+AI33+AI34+AI35</f>
        <v>33543</v>
      </c>
      <c r="AJ36" s="211">
        <f>AH36/N36*100</f>
        <v>18.12041448597753</v>
      </c>
      <c r="AK36" s="211">
        <f>AI36/O36*100</f>
        <v>24.871538204871538</v>
      </c>
      <c r="AL36" s="150">
        <f>AL9+AL10+AL11+AL12+AL13+AL14+AL15+AL16+AL17+AL18+AL19+AL20+AL21+AL22+AL23+AL24+AL25+AL26+AL27+AL28+AL29+AL30+AL31+AL32+AL33+AL34+AL35</f>
        <v>3031</v>
      </c>
      <c r="AM36" s="150">
        <f>AM9+AM10+AM11+AM12+AM13+AM14+AM15+AM16+AM17+AM18+AM19+AM20+AM21+AM22+AM23+AM24+AM25+AM26+AM27+AM28+AM29+AM30+AM31+AM32+AM33+AM34+AM35</f>
        <v>2583</v>
      </c>
      <c r="AN36" s="211">
        <f>AL36/R36*100</f>
        <v>21.113123432711063</v>
      </c>
      <c r="AO36" s="211">
        <f>AM36/S36*100</f>
        <v>19.362818590704649</v>
      </c>
      <c r="AP36" s="150">
        <f>AP9+AP10+AP11+AP12+AP13+AP14+AP15+AP16+AP17+AP18+AP19+AP20+AP21+AP22+AP23+AP24+AP25+AP26+AP27+AP28+AP29+AP30+AP31+AP32+AP33+AP34+AP35</f>
        <v>31082</v>
      </c>
      <c r="AQ36" s="150">
        <f>AQ9+AQ10+AQ11+AQ12+AQ13+AQ14+AQ15+AQ16+AQ17+AQ18+AQ19+AQ20+AQ21+AQ22+AQ23+AQ24+AQ25+AQ26+AQ27+AQ28+AQ29+AQ30+AQ31+AQ32+AQ33+AQ34+AQ35</f>
        <v>37124</v>
      </c>
      <c r="AR36" s="211">
        <f>AP36/V36*100</f>
        <v>10.676990299266262</v>
      </c>
      <c r="AS36" s="211">
        <f>AQ36/W36*100</f>
        <v>12.624763226177238</v>
      </c>
      <c r="AT36" s="150">
        <f>AT9+AT10+AT11+AT12+AT13+AT14+AT15+AT16+AT17+AT18+AT19+AT20+AT21+AT22+AT23+AT24+AT25+AT26+AT27+AT28+AT29+AT30+AT31+AT32+AT33+AT34+AT35</f>
        <v>1312</v>
      </c>
      <c r="AU36" s="150">
        <f>AU9+AU10+AU11+AU12+AU13+AU14+AU15+AU16+AU17+AU18+AU19+AU20+AU21+AU22+AU23+AU24+AU25+AU26+AU27+AU28+AU29+AU30+AU31+AU32+AU33+AU34+AU35</f>
        <v>3214</v>
      </c>
      <c r="AV36" s="211">
        <f>AT36/Z36*100</f>
        <v>2.4241080501819927</v>
      </c>
      <c r="AW36" s="211">
        <f>AU36/AA36*100</f>
        <v>5.3451745414026508</v>
      </c>
      <c r="AX36" s="210">
        <f>AH36+AL36+AP36+AT36</f>
        <v>57826</v>
      </c>
      <c r="AY36" s="210">
        <f>AI36+AM36+AQ36+AU36</f>
        <v>76464</v>
      </c>
      <c r="AZ36" s="211">
        <f>AX36/AD36*100</f>
        <v>11.966954599825335</v>
      </c>
      <c r="BA36" s="211">
        <f>AY36/AE36*100</f>
        <v>15.220017874524025</v>
      </c>
      <c r="BB36" s="6"/>
    </row>
    <row r="37" spans="1:25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</row>
    <row r="39" spans="1:255" ht="12.95" customHeight="1" x14ac:dyDescent="0.2">
      <c r="W39" s="42"/>
      <c r="X39" s="42"/>
      <c r="Y39" s="42"/>
      <c r="Z39" s="42"/>
      <c r="AA39" s="42"/>
    </row>
  </sheetData>
  <mergeCells count="54">
    <mergeCell ref="AZ1:BA1"/>
    <mergeCell ref="A2:B2"/>
    <mergeCell ref="C2:L2"/>
    <mergeCell ref="A4:A7"/>
    <mergeCell ref="B4:B7"/>
    <mergeCell ref="G6:G7"/>
    <mergeCell ref="H6:H7"/>
    <mergeCell ref="I6:I7"/>
    <mergeCell ref="J6:J7"/>
    <mergeCell ref="K6:K7"/>
    <mergeCell ref="N4:AG4"/>
    <mergeCell ref="C5:D5"/>
    <mergeCell ref="E5:F5"/>
    <mergeCell ref="G5:H5"/>
    <mergeCell ref="I5:J5"/>
    <mergeCell ref="AH4:BA4"/>
    <mergeCell ref="AH5:AK5"/>
    <mergeCell ref="AL5:AO5"/>
    <mergeCell ref="AP5:AS5"/>
    <mergeCell ref="AT5:AW5"/>
    <mergeCell ref="AD5:AG5"/>
    <mergeCell ref="K5:M5"/>
    <mergeCell ref="C4:M4"/>
    <mergeCell ref="N5:Q5"/>
    <mergeCell ref="C6:C7"/>
    <mergeCell ref="D6:D7"/>
    <mergeCell ref="E6:E7"/>
    <mergeCell ref="F6:F7"/>
    <mergeCell ref="R5:U5"/>
    <mergeCell ref="V6:W6"/>
    <mergeCell ref="Z5:AC5"/>
    <mergeCell ref="V5:Y5"/>
    <mergeCell ref="L6:L7"/>
    <mergeCell ref="M6:M7"/>
    <mergeCell ref="N6:O6"/>
    <mergeCell ref="P6:Q6"/>
    <mergeCell ref="R6:S6"/>
    <mergeCell ref="T6:U6"/>
    <mergeCell ref="AX6:AY6"/>
    <mergeCell ref="X6:Y6"/>
    <mergeCell ref="Z6:AA6"/>
    <mergeCell ref="AB6:AC6"/>
    <mergeCell ref="AD6:AE6"/>
    <mergeCell ref="AF6:AG6"/>
    <mergeCell ref="AZ6:BA6"/>
    <mergeCell ref="AX5:BA5"/>
    <mergeCell ref="AH6:AI6"/>
    <mergeCell ref="AJ6:AK6"/>
    <mergeCell ref="AL6:AM6"/>
    <mergeCell ref="AN6:AO6"/>
    <mergeCell ref="AP6:AQ6"/>
    <mergeCell ref="AR6:AS6"/>
    <mergeCell ref="AT6:AU6"/>
    <mergeCell ref="AV6:AW6"/>
  </mergeCells>
  <pageMargins left="0.31496062992125984" right="0.31496062992125984" top="0.35433070866141736" bottom="0.19685039370078741" header="0.31496062992125984" footer="0.31496062992125984"/>
  <pageSetup paperSize="9" scale="95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36"/>
  <sheetViews>
    <sheetView topLeftCell="A4" workbookViewId="0">
      <selection activeCell="B39" sqref="B39"/>
    </sheetView>
  </sheetViews>
  <sheetFormatPr defaultRowHeight="12.75" x14ac:dyDescent="0.2"/>
  <cols>
    <col min="1" max="1" width="3.28515625" customWidth="1"/>
    <col min="2" max="2" width="24" customWidth="1"/>
    <col min="3" max="11" width="8.42578125" customWidth="1"/>
    <col min="12" max="43" width="7.42578125" customWidth="1"/>
  </cols>
  <sheetData>
    <row r="1" spans="1:245" ht="12.95" customHeight="1" x14ac:dyDescent="0.2">
      <c r="K1" s="31"/>
      <c r="R1" s="31" t="s">
        <v>136</v>
      </c>
      <c r="AA1" s="31"/>
      <c r="AP1" s="294" t="s">
        <v>136</v>
      </c>
      <c r="AQ1" s="294"/>
    </row>
    <row r="2" spans="1:245" ht="22.7" customHeight="1" x14ac:dyDescent="0.3">
      <c r="A2" s="295"/>
      <c r="B2" s="295"/>
      <c r="C2" s="297" t="s">
        <v>4</v>
      </c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</row>
    <row r="3" spans="1:245" ht="9.75" customHeight="1" x14ac:dyDescent="0.2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</row>
    <row r="4" spans="1:245" ht="14.25" x14ac:dyDescent="0.2">
      <c r="A4" s="296" t="s">
        <v>28</v>
      </c>
      <c r="B4" s="263" t="s">
        <v>97</v>
      </c>
      <c r="C4" s="242" t="s">
        <v>125</v>
      </c>
      <c r="D4" s="243"/>
      <c r="E4" s="243"/>
      <c r="F4" s="243"/>
      <c r="G4" s="243"/>
      <c r="H4" s="243"/>
      <c r="I4" s="243"/>
      <c r="J4" s="243"/>
      <c r="K4" s="244"/>
      <c r="L4" s="223" t="s">
        <v>133</v>
      </c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3"/>
      <c r="AA4" s="293"/>
      <c r="AB4" s="223" t="s">
        <v>135</v>
      </c>
      <c r="AC4" s="293"/>
      <c r="AD4" s="293"/>
      <c r="AE4" s="293"/>
      <c r="AF4" s="293"/>
      <c r="AG4" s="293"/>
      <c r="AH4" s="293"/>
      <c r="AI4" s="293"/>
      <c r="AJ4" s="293"/>
      <c r="AK4" s="293"/>
      <c r="AL4" s="293"/>
      <c r="AM4" s="293"/>
      <c r="AN4" s="293"/>
      <c r="AO4" s="293"/>
      <c r="AP4" s="293"/>
      <c r="AQ4" s="293"/>
      <c r="AR4" s="6"/>
    </row>
    <row r="5" spans="1:245" ht="25.5" customHeight="1" x14ac:dyDescent="0.2">
      <c r="A5" s="296"/>
      <c r="B5" s="263"/>
      <c r="C5" s="230" t="s">
        <v>126</v>
      </c>
      <c r="D5" s="230"/>
      <c r="E5" s="230" t="s">
        <v>128</v>
      </c>
      <c r="F5" s="230"/>
      <c r="G5" s="230" t="s">
        <v>129</v>
      </c>
      <c r="H5" s="230"/>
      <c r="I5" s="223" t="s">
        <v>130</v>
      </c>
      <c r="J5" s="223"/>
      <c r="K5" s="223"/>
      <c r="L5" s="230" t="s">
        <v>126</v>
      </c>
      <c r="M5" s="230"/>
      <c r="N5" s="230"/>
      <c r="O5" s="230"/>
      <c r="P5" s="230" t="s">
        <v>128</v>
      </c>
      <c r="Q5" s="230"/>
      <c r="R5" s="230"/>
      <c r="S5" s="230"/>
      <c r="T5" s="230" t="s">
        <v>129</v>
      </c>
      <c r="U5" s="230"/>
      <c r="V5" s="230"/>
      <c r="W5" s="230"/>
      <c r="X5" s="223" t="s">
        <v>130</v>
      </c>
      <c r="Y5" s="223"/>
      <c r="Z5" s="223"/>
      <c r="AA5" s="223"/>
      <c r="AB5" s="230" t="s">
        <v>126</v>
      </c>
      <c r="AC5" s="230"/>
      <c r="AD5" s="230"/>
      <c r="AE5" s="230"/>
      <c r="AF5" s="230" t="s">
        <v>128</v>
      </c>
      <c r="AG5" s="230"/>
      <c r="AH5" s="230"/>
      <c r="AI5" s="230"/>
      <c r="AJ5" s="230" t="s">
        <v>129</v>
      </c>
      <c r="AK5" s="230"/>
      <c r="AL5" s="230"/>
      <c r="AM5" s="230"/>
      <c r="AN5" s="223" t="s">
        <v>130</v>
      </c>
      <c r="AO5" s="223"/>
      <c r="AP5" s="223"/>
      <c r="AQ5" s="223"/>
      <c r="AR5" s="6"/>
    </row>
    <row r="6" spans="1:245" ht="21" customHeight="1" x14ac:dyDescent="0.2">
      <c r="A6" s="296"/>
      <c r="B6" s="263"/>
      <c r="C6" s="230">
        <v>2018</v>
      </c>
      <c r="D6" s="230">
        <v>2019</v>
      </c>
      <c r="E6" s="230">
        <v>2018</v>
      </c>
      <c r="F6" s="230">
        <v>2019</v>
      </c>
      <c r="G6" s="230">
        <v>2018</v>
      </c>
      <c r="H6" s="230">
        <v>2019</v>
      </c>
      <c r="I6" s="230">
        <v>2018</v>
      </c>
      <c r="J6" s="230">
        <v>2019</v>
      </c>
      <c r="K6" s="263" t="s">
        <v>132</v>
      </c>
      <c r="L6" s="249" t="s">
        <v>60</v>
      </c>
      <c r="M6" s="249"/>
      <c r="N6" s="263" t="s">
        <v>134</v>
      </c>
      <c r="O6" s="263"/>
      <c r="P6" s="249" t="s">
        <v>60</v>
      </c>
      <c r="Q6" s="249"/>
      <c r="R6" s="263" t="s">
        <v>134</v>
      </c>
      <c r="S6" s="263"/>
      <c r="T6" s="249" t="s">
        <v>60</v>
      </c>
      <c r="U6" s="249"/>
      <c r="V6" s="263" t="s">
        <v>134</v>
      </c>
      <c r="W6" s="263"/>
      <c r="X6" s="249" t="s">
        <v>60</v>
      </c>
      <c r="Y6" s="249"/>
      <c r="Z6" s="263" t="s">
        <v>134</v>
      </c>
      <c r="AA6" s="263"/>
      <c r="AB6" s="249" t="s">
        <v>60</v>
      </c>
      <c r="AC6" s="249"/>
      <c r="AD6" s="263" t="s">
        <v>134</v>
      </c>
      <c r="AE6" s="263"/>
      <c r="AF6" s="249" t="s">
        <v>60</v>
      </c>
      <c r="AG6" s="249"/>
      <c r="AH6" s="263" t="s">
        <v>134</v>
      </c>
      <c r="AI6" s="263"/>
      <c r="AJ6" s="249" t="s">
        <v>60</v>
      </c>
      <c r="AK6" s="249"/>
      <c r="AL6" s="263" t="s">
        <v>134</v>
      </c>
      <c r="AM6" s="263"/>
      <c r="AN6" s="249" t="s">
        <v>60</v>
      </c>
      <c r="AO6" s="249"/>
      <c r="AP6" s="263" t="s">
        <v>134</v>
      </c>
      <c r="AQ6" s="263"/>
      <c r="AR6" s="6"/>
    </row>
    <row r="7" spans="1:245" x14ac:dyDescent="0.2">
      <c r="A7" s="296"/>
      <c r="B7" s="263"/>
      <c r="C7" s="230"/>
      <c r="D7" s="230"/>
      <c r="E7" s="230"/>
      <c r="F7" s="230"/>
      <c r="G7" s="230"/>
      <c r="H7" s="230"/>
      <c r="I7" s="230"/>
      <c r="J7" s="230"/>
      <c r="K7" s="263"/>
      <c r="L7" s="14">
        <v>2018</v>
      </c>
      <c r="M7" s="14">
        <v>2019</v>
      </c>
      <c r="N7" s="14">
        <v>2018</v>
      </c>
      <c r="O7" s="14">
        <v>2019</v>
      </c>
      <c r="P7" s="14">
        <v>2018</v>
      </c>
      <c r="Q7" s="14">
        <v>2019</v>
      </c>
      <c r="R7" s="14">
        <v>2018</v>
      </c>
      <c r="S7" s="14">
        <v>2019</v>
      </c>
      <c r="T7" s="14">
        <v>2018</v>
      </c>
      <c r="U7" s="14">
        <v>2019</v>
      </c>
      <c r="V7" s="14">
        <v>2018</v>
      </c>
      <c r="W7" s="14">
        <v>2019</v>
      </c>
      <c r="X7" s="14">
        <v>2018</v>
      </c>
      <c r="Y7" s="14">
        <v>2019</v>
      </c>
      <c r="Z7" s="14">
        <v>2018</v>
      </c>
      <c r="AA7" s="14">
        <v>2019</v>
      </c>
      <c r="AB7" s="14">
        <v>2018</v>
      </c>
      <c r="AC7" s="14">
        <v>2019</v>
      </c>
      <c r="AD7" s="14">
        <v>2018</v>
      </c>
      <c r="AE7" s="14">
        <v>2019</v>
      </c>
      <c r="AF7" s="14">
        <v>2018</v>
      </c>
      <c r="AG7" s="14">
        <v>2019</v>
      </c>
      <c r="AH7" s="14">
        <v>2018</v>
      </c>
      <c r="AI7" s="14">
        <v>2019</v>
      </c>
      <c r="AJ7" s="14">
        <v>2018</v>
      </c>
      <c r="AK7" s="14">
        <v>2019</v>
      </c>
      <c r="AL7" s="14">
        <v>2018</v>
      </c>
      <c r="AM7" s="14">
        <v>2019</v>
      </c>
      <c r="AN7" s="14">
        <v>2018</v>
      </c>
      <c r="AO7" s="14">
        <v>2019</v>
      </c>
      <c r="AP7" s="14">
        <v>2018</v>
      </c>
      <c r="AQ7" s="14">
        <v>2019</v>
      </c>
      <c r="AR7" s="6"/>
    </row>
    <row r="8" spans="1:245" x14ac:dyDescent="0.2">
      <c r="A8" s="12" t="s">
        <v>29</v>
      </c>
      <c r="B8" s="12" t="s">
        <v>31</v>
      </c>
      <c r="C8" s="12">
        <v>1</v>
      </c>
      <c r="D8" s="12">
        <v>2</v>
      </c>
      <c r="E8" s="12">
        <v>3</v>
      </c>
      <c r="F8" s="12">
        <v>4</v>
      </c>
      <c r="G8" s="12">
        <v>5</v>
      </c>
      <c r="H8" s="12">
        <v>6</v>
      </c>
      <c r="I8" s="12">
        <v>7</v>
      </c>
      <c r="J8" s="12">
        <v>8</v>
      </c>
      <c r="K8" s="12">
        <v>9</v>
      </c>
      <c r="L8" s="12">
        <v>10</v>
      </c>
      <c r="M8" s="12">
        <v>11</v>
      </c>
      <c r="N8" s="12">
        <v>12</v>
      </c>
      <c r="O8" s="12">
        <v>13</v>
      </c>
      <c r="P8" s="12">
        <v>14</v>
      </c>
      <c r="Q8" s="12">
        <v>15</v>
      </c>
      <c r="R8" s="12">
        <v>16</v>
      </c>
      <c r="S8" s="12">
        <v>17</v>
      </c>
      <c r="T8" s="12">
        <v>18</v>
      </c>
      <c r="U8" s="12">
        <v>19</v>
      </c>
      <c r="V8" s="12">
        <v>20</v>
      </c>
      <c r="W8" s="12">
        <v>21</v>
      </c>
      <c r="X8" s="12">
        <v>22</v>
      </c>
      <c r="Y8" s="12">
        <v>23</v>
      </c>
      <c r="Z8" s="12">
        <v>24</v>
      </c>
      <c r="AA8" s="12">
        <v>25</v>
      </c>
      <c r="AB8" s="12">
        <v>26</v>
      </c>
      <c r="AC8" s="12">
        <v>27</v>
      </c>
      <c r="AD8" s="12">
        <v>28</v>
      </c>
      <c r="AE8" s="12">
        <v>29</v>
      </c>
      <c r="AF8" s="12">
        <v>30</v>
      </c>
      <c r="AG8" s="12">
        <v>31</v>
      </c>
      <c r="AH8" s="12">
        <v>32</v>
      </c>
      <c r="AI8" s="12">
        <v>33</v>
      </c>
      <c r="AJ8" s="12">
        <v>34</v>
      </c>
      <c r="AK8" s="12">
        <v>35</v>
      </c>
      <c r="AL8" s="12">
        <v>36</v>
      </c>
      <c r="AM8" s="12">
        <v>37</v>
      </c>
      <c r="AN8" s="12">
        <v>38</v>
      </c>
      <c r="AO8" s="12">
        <v>39</v>
      </c>
      <c r="AP8" s="12">
        <v>40</v>
      </c>
      <c r="AQ8" s="12">
        <v>41</v>
      </c>
      <c r="AR8" s="6"/>
    </row>
    <row r="9" spans="1:245" ht="12.75" customHeight="1" x14ac:dyDescent="0.2">
      <c r="A9" s="34">
        <v>1</v>
      </c>
      <c r="B9" s="18" t="s">
        <v>98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44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</row>
    <row r="10" spans="1:245" x14ac:dyDescent="0.2">
      <c r="A10" s="35" t="s">
        <v>71</v>
      </c>
      <c r="B10" s="18" t="s">
        <v>425</v>
      </c>
      <c r="C10" s="38">
        <v>9813</v>
      </c>
      <c r="D10" s="38">
        <v>8382</v>
      </c>
      <c r="E10" s="38">
        <v>2953</v>
      </c>
      <c r="F10" s="38">
        <v>2903</v>
      </c>
      <c r="G10" s="38">
        <v>1185</v>
      </c>
      <c r="H10" s="38">
        <v>1036</v>
      </c>
      <c r="I10" s="38">
        <f t="shared" ref="I10:I33" si="0">C10+E10+G10</f>
        <v>13951</v>
      </c>
      <c r="J10" s="38">
        <f t="shared" ref="J10:J33" si="1">D10+F10+H10</f>
        <v>12321</v>
      </c>
      <c r="K10" s="46">
        <f t="shared" ref="K10:K33" si="2">J10/I10*100-100</f>
        <v>-11.683750268797937</v>
      </c>
      <c r="L10" s="39">
        <v>730</v>
      </c>
      <c r="M10" s="102">
        <v>219</v>
      </c>
      <c r="N10" s="46">
        <f t="shared" ref="N10:N33" si="3">L10/C10*100</f>
        <v>7.4391113828594717</v>
      </c>
      <c r="O10" s="46">
        <f t="shared" ref="O10:O33" si="4">M10/D10*100</f>
        <v>2.6127415891195418</v>
      </c>
      <c r="P10" s="38">
        <v>554</v>
      </c>
      <c r="Q10" s="38">
        <v>295</v>
      </c>
      <c r="R10" s="46">
        <f t="shared" ref="R10:R33" si="5">P10/E10*100</f>
        <v>18.760582458516762</v>
      </c>
      <c r="S10" s="46">
        <f t="shared" ref="S10:S33" si="6">Q10/F10*100</f>
        <v>10.161901481226318</v>
      </c>
      <c r="T10" s="38">
        <v>190</v>
      </c>
      <c r="U10" s="38">
        <v>32</v>
      </c>
      <c r="V10" s="46">
        <f t="shared" ref="V10:V33" si="7">T10/G10*100</f>
        <v>16.033755274261605</v>
      </c>
      <c r="W10" s="46">
        <f t="shared" ref="W10:W33" si="8">U10/H10*100</f>
        <v>3.0888030888030888</v>
      </c>
      <c r="X10" s="38">
        <f t="shared" ref="X10:X33" si="9">L10+P10+T10</f>
        <v>1474</v>
      </c>
      <c r="Y10" s="38">
        <f t="shared" ref="Y10:Y33" si="10">M10+Q10+U10</f>
        <v>546</v>
      </c>
      <c r="Z10" s="46">
        <f t="shared" ref="Z10:Z33" si="11">X10/I10*100</f>
        <v>10.565550856569422</v>
      </c>
      <c r="AA10" s="46">
        <f t="shared" ref="AA10:AA33" si="12">Y10/J10*100</f>
        <v>4.4314584855125396</v>
      </c>
      <c r="AB10" s="38">
        <v>26</v>
      </c>
      <c r="AC10" s="38">
        <v>12</v>
      </c>
      <c r="AD10" s="46">
        <f t="shared" ref="AD10:AD33" si="13">AB10/L10*100</f>
        <v>3.5616438356164384</v>
      </c>
      <c r="AE10" s="46">
        <f t="shared" ref="AE10:AE33" si="14">AC10/M10*100</f>
        <v>5.4794520547945202</v>
      </c>
      <c r="AF10" s="38">
        <v>3</v>
      </c>
      <c r="AG10" s="38">
        <v>1</v>
      </c>
      <c r="AH10" s="46">
        <f t="shared" ref="AH10:AH33" si="15">AF10/P10*100</f>
        <v>0.54151624548736454</v>
      </c>
      <c r="AI10" s="46">
        <f t="shared" ref="AI10:AI33" si="16">AG10/Q10*100</f>
        <v>0.33898305084745761</v>
      </c>
      <c r="AJ10" s="38">
        <v>1</v>
      </c>
      <c r="AK10" s="38"/>
      <c r="AL10" s="46">
        <f t="shared" ref="AL10:AL33" si="17">AJ10/T10*100</f>
        <v>0.52631578947368418</v>
      </c>
      <c r="AM10" s="46">
        <f t="shared" ref="AM10:AM33" si="18">AK10/U10*100</f>
        <v>0</v>
      </c>
      <c r="AN10" s="38">
        <f t="shared" ref="AN10:AN33" si="19">AB10+AF10+AJ10</f>
        <v>30</v>
      </c>
      <c r="AO10" s="38">
        <f t="shared" ref="AO10:AO33" si="20">AC10+AG10+AK10</f>
        <v>13</v>
      </c>
      <c r="AP10" s="46">
        <f t="shared" ref="AP10:AP33" si="21">AN10/X10*100</f>
        <v>2.0352781546811398</v>
      </c>
      <c r="AQ10" s="46">
        <f t="shared" ref="AQ10:AQ33" si="22">AO10/Y10*100</f>
        <v>2.3809523809523809</v>
      </c>
      <c r="AR10" s="44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  <c r="ID10" s="25"/>
      <c r="IE10" s="25"/>
      <c r="IF10" s="25"/>
      <c r="IG10" s="25"/>
      <c r="IH10" s="25"/>
      <c r="II10" s="25"/>
      <c r="IJ10" s="25"/>
      <c r="IK10" s="25"/>
    </row>
    <row r="11" spans="1:245" x14ac:dyDescent="0.2">
      <c r="A11" s="35" t="s">
        <v>72</v>
      </c>
      <c r="B11" s="18" t="s">
        <v>426</v>
      </c>
      <c r="C11" s="38">
        <v>5317</v>
      </c>
      <c r="D11" s="38">
        <v>5009</v>
      </c>
      <c r="E11" s="38">
        <v>1586</v>
      </c>
      <c r="F11" s="38">
        <v>1392</v>
      </c>
      <c r="G11" s="38">
        <v>994</v>
      </c>
      <c r="H11" s="38">
        <v>1047</v>
      </c>
      <c r="I11" s="38">
        <f t="shared" si="0"/>
        <v>7897</v>
      </c>
      <c r="J11" s="38">
        <f t="shared" si="1"/>
        <v>7448</v>
      </c>
      <c r="K11" s="46">
        <f t="shared" si="2"/>
        <v>-5.6857034316829242</v>
      </c>
      <c r="L11" s="38">
        <v>424</v>
      </c>
      <c r="M11" s="38">
        <v>131</v>
      </c>
      <c r="N11" s="46">
        <f t="shared" si="3"/>
        <v>7.9744216663532068</v>
      </c>
      <c r="O11" s="46">
        <f t="shared" si="4"/>
        <v>2.6152924735476142</v>
      </c>
      <c r="P11" s="38">
        <v>274</v>
      </c>
      <c r="Q11" s="38">
        <v>157</v>
      </c>
      <c r="R11" s="46">
        <f t="shared" si="5"/>
        <v>17.276166456494323</v>
      </c>
      <c r="S11" s="46">
        <f t="shared" si="6"/>
        <v>11.278735632183908</v>
      </c>
      <c r="T11" s="38">
        <v>152</v>
      </c>
      <c r="U11" s="38">
        <v>71</v>
      </c>
      <c r="V11" s="46">
        <f t="shared" si="7"/>
        <v>15.291750503018109</v>
      </c>
      <c r="W11" s="46">
        <f t="shared" si="8"/>
        <v>6.7812798471824252</v>
      </c>
      <c r="X11" s="38">
        <f t="shared" si="9"/>
        <v>850</v>
      </c>
      <c r="Y11" s="38">
        <f t="shared" si="10"/>
        <v>359</v>
      </c>
      <c r="Z11" s="46">
        <f t="shared" si="11"/>
        <v>10.763581106749399</v>
      </c>
      <c r="AA11" s="46">
        <f t="shared" si="12"/>
        <v>4.8200859291084859</v>
      </c>
      <c r="AB11" s="38">
        <v>13</v>
      </c>
      <c r="AC11" s="38">
        <v>16</v>
      </c>
      <c r="AD11" s="46">
        <f t="shared" si="13"/>
        <v>3.0660377358490565</v>
      </c>
      <c r="AE11" s="46">
        <f t="shared" si="14"/>
        <v>12.213740458015266</v>
      </c>
      <c r="AF11" s="38">
        <v>3</v>
      </c>
      <c r="AG11" s="38">
        <v>2</v>
      </c>
      <c r="AH11" s="46">
        <f t="shared" si="15"/>
        <v>1.0948905109489051</v>
      </c>
      <c r="AI11" s="46">
        <f t="shared" si="16"/>
        <v>1.2738853503184715</v>
      </c>
      <c r="AJ11" s="38"/>
      <c r="AK11" s="38"/>
      <c r="AL11" s="46">
        <f t="shared" si="17"/>
        <v>0</v>
      </c>
      <c r="AM11" s="46">
        <f t="shared" si="18"/>
        <v>0</v>
      </c>
      <c r="AN11" s="38">
        <f t="shared" si="19"/>
        <v>16</v>
      </c>
      <c r="AO11" s="38">
        <f t="shared" si="20"/>
        <v>18</v>
      </c>
      <c r="AP11" s="46">
        <f t="shared" si="21"/>
        <v>1.8823529411764703</v>
      </c>
      <c r="AQ11" s="46">
        <f t="shared" si="22"/>
        <v>5.0139275766016711</v>
      </c>
      <c r="AR11" s="44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  <c r="IA11" s="25"/>
      <c r="IB11" s="25"/>
      <c r="IC11" s="25"/>
      <c r="ID11" s="25"/>
      <c r="IE11" s="25"/>
      <c r="IF11" s="25"/>
      <c r="IG11" s="25"/>
      <c r="IH11" s="25"/>
      <c r="II11" s="25"/>
      <c r="IJ11" s="25"/>
      <c r="IK11" s="25"/>
    </row>
    <row r="12" spans="1:245" x14ac:dyDescent="0.2">
      <c r="A12" s="35" t="s">
        <v>73</v>
      </c>
      <c r="B12" s="18" t="s">
        <v>427</v>
      </c>
      <c r="C12" s="38">
        <v>13148</v>
      </c>
      <c r="D12" s="38">
        <v>14435</v>
      </c>
      <c r="E12" s="38">
        <v>13218</v>
      </c>
      <c r="F12" s="38">
        <v>11814</v>
      </c>
      <c r="G12" s="38">
        <v>1520</v>
      </c>
      <c r="H12" s="38">
        <v>1556</v>
      </c>
      <c r="I12" s="38">
        <f t="shared" si="0"/>
        <v>27886</v>
      </c>
      <c r="J12" s="38">
        <f t="shared" si="1"/>
        <v>27805</v>
      </c>
      <c r="K12" s="46">
        <f t="shared" si="2"/>
        <v>-0.29046833536541783</v>
      </c>
      <c r="L12" s="38">
        <v>1586</v>
      </c>
      <c r="M12" s="38">
        <v>573</v>
      </c>
      <c r="N12" s="46">
        <f t="shared" si="3"/>
        <v>12.062671128688773</v>
      </c>
      <c r="O12" s="46">
        <f t="shared" si="4"/>
        <v>3.9695185313474193</v>
      </c>
      <c r="P12" s="38">
        <v>6311</v>
      </c>
      <c r="Q12" s="38">
        <v>2865</v>
      </c>
      <c r="R12" s="46">
        <f t="shared" si="5"/>
        <v>47.745498562566198</v>
      </c>
      <c r="S12" s="46">
        <f t="shared" si="6"/>
        <v>24.25088877602844</v>
      </c>
      <c r="T12" s="38">
        <v>177</v>
      </c>
      <c r="U12" s="38">
        <v>66</v>
      </c>
      <c r="V12" s="46">
        <f t="shared" si="7"/>
        <v>11.644736842105264</v>
      </c>
      <c r="W12" s="46">
        <f t="shared" si="8"/>
        <v>4.2416452442159382</v>
      </c>
      <c r="X12" s="38">
        <f t="shared" si="9"/>
        <v>8074</v>
      </c>
      <c r="Y12" s="38">
        <f t="shared" si="10"/>
        <v>3504</v>
      </c>
      <c r="Z12" s="46">
        <f t="shared" si="11"/>
        <v>28.953596786918169</v>
      </c>
      <c r="AA12" s="46">
        <f t="shared" si="12"/>
        <v>12.602049991008812</v>
      </c>
      <c r="AB12" s="38">
        <v>33</v>
      </c>
      <c r="AC12" s="38">
        <v>29</v>
      </c>
      <c r="AD12" s="46">
        <f t="shared" si="13"/>
        <v>2.0807061790668349</v>
      </c>
      <c r="AE12" s="46">
        <f t="shared" si="14"/>
        <v>5.0610820244328103</v>
      </c>
      <c r="AF12" s="38">
        <v>129</v>
      </c>
      <c r="AG12" s="38">
        <v>75</v>
      </c>
      <c r="AH12" s="46">
        <f t="shared" si="15"/>
        <v>2.0440500713040723</v>
      </c>
      <c r="AI12" s="46">
        <f t="shared" si="16"/>
        <v>2.6178010471204187</v>
      </c>
      <c r="AJ12" s="38"/>
      <c r="AK12" s="38"/>
      <c r="AL12" s="46">
        <f t="shared" si="17"/>
        <v>0</v>
      </c>
      <c r="AM12" s="46">
        <f t="shared" si="18"/>
        <v>0</v>
      </c>
      <c r="AN12" s="38">
        <f t="shared" si="19"/>
        <v>162</v>
      </c>
      <c r="AO12" s="38">
        <f t="shared" si="20"/>
        <v>104</v>
      </c>
      <c r="AP12" s="46">
        <f t="shared" si="21"/>
        <v>2.0064404260589548</v>
      </c>
      <c r="AQ12" s="46">
        <f t="shared" si="22"/>
        <v>2.968036529680365</v>
      </c>
      <c r="AR12" s="44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I12" s="25"/>
      <c r="IJ12" s="25"/>
      <c r="IK12" s="25"/>
    </row>
    <row r="13" spans="1:245" x14ac:dyDescent="0.2">
      <c r="A13" s="35" t="s">
        <v>74</v>
      </c>
      <c r="B13" s="18" t="s">
        <v>428</v>
      </c>
      <c r="C13" s="38">
        <v>13873</v>
      </c>
      <c r="D13" s="38">
        <v>12660</v>
      </c>
      <c r="E13" s="38">
        <v>3457</v>
      </c>
      <c r="F13" s="38">
        <v>3985</v>
      </c>
      <c r="G13" s="38">
        <v>1012</v>
      </c>
      <c r="H13" s="38">
        <v>638</v>
      </c>
      <c r="I13" s="38">
        <f t="shared" si="0"/>
        <v>18342</v>
      </c>
      <c r="J13" s="38">
        <f t="shared" si="1"/>
        <v>17283</v>
      </c>
      <c r="K13" s="46">
        <f t="shared" si="2"/>
        <v>-5.773634281975788</v>
      </c>
      <c r="L13" s="38">
        <v>991</v>
      </c>
      <c r="M13" s="38">
        <v>325</v>
      </c>
      <c r="N13" s="46">
        <f t="shared" si="3"/>
        <v>7.1433720175881206</v>
      </c>
      <c r="O13" s="46">
        <f t="shared" si="4"/>
        <v>2.5671406003159558</v>
      </c>
      <c r="P13" s="38">
        <v>829</v>
      </c>
      <c r="Q13" s="38">
        <v>568</v>
      </c>
      <c r="R13" s="46">
        <f t="shared" si="5"/>
        <v>23.980329765692797</v>
      </c>
      <c r="S13" s="46">
        <f t="shared" si="6"/>
        <v>14.2534504391468</v>
      </c>
      <c r="T13" s="38">
        <v>111</v>
      </c>
      <c r="U13" s="38">
        <v>32</v>
      </c>
      <c r="V13" s="46">
        <f t="shared" si="7"/>
        <v>10.968379446640316</v>
      </c>
      <c r="W13" s="46">
        <f t="shared" si="8"/>
        <v>5.0156739811912221</v>
      </c>
      <c r="X13" s="38">
        <f t="shared" si="9"/>
        <v>1931</v>
      </c>
      <c r="Y13" s="38">
        <f t="shared" si="10"/>
        <v>925</v>
      </c>
      <c r="Z13" s="46">
        <f t="shared" si="11"/>
        <v>10.527750517936974</v>
      </c>
      <c r="AA13" s="46">
        <f t="shared" si="12"/>
        <v>5.352080078690042</v>
      </c>
      <c r="AB13" s="38">
        <v>92</v>
      </c>
      <c r="AC13" s="38">
        <v>80</v>
      </c>
      <c r="AD13" s="46">
        <f t="shared" si="13"/>
        <v>9.2835519677093838</v>
      </c>
      <c r="AE13" s="46">
        <f t="shared" si="14"/>
        <v>24.615384615384617</v>
      </c>
      <c r="AF13" s="38">
        <v>2</v>
      </c>
      <c r="AG13" s="38">
        <v>3</v>
      </c>
      <c r="AH13" s="46">
        <f t="shared" si="15"/>
        <v>0.24125452352231602</v>
      </c>
      <c r="AI13" s="46">
        <f t="shared" si="16"/>
        <v>0.528169014084507</v>
      </c>
      <c r="AJ13" s="38"/>
      <c r="AK13" s="38"/>
      <c r="AL13" s="46">
        <f t="shared" si="17"/>
        <v>0</v>
      </c>
      <c r="AM13" s="46">
        <f t="shared" si="18"/>
        <v>0</v>
      </c>
      <c r="AN13" s="38">
        <f t="shared" si="19"/>
        <v>94</v>
      </c>
      <c r="AO13" s="38">
        <f t="shared" si="20"/>
        <v>83</v>
      </c>
      <c r="AP13" s="46">
        <f t="shared" si="21"/>
        <v>4.8679440704298287</v>
      </c>
      <c r="AQ13" s="46">
        <f t="shared" si="22"/>
        <v>8.9729729729729737</v>
      </c>
      <c r="AR13" s="44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</row>
    <row r="14" spans="1:245" x14ac:dyDescent="0.2">
      <c r="A14" s="35" t="s">
        <v>75</v>
      </c>
      <c r="B14" s="18" t="s">
        <v>429</v>
      </c>
      <c r="C14" s="38">
        <v>6732</v>
      </c>
      <c r="D14" s="38">
        <v>6753</v>
      </c>
      <c r="E14" s="38">
        <v>3022</v>
      </c>
      <c r="F14" s="38">
        <v>2897</v>
      </c>
      <c r="G14" s="38">
        <v>618</v>
      </c>
      <c r="H14" s="38">
        <v>557</v>
      </c>
      <c r="I14" s="38">
        <f t="shared" si="0"/>
        <v>10372</v>
      </c>
      <c r="J14" s="38">
        <f t="shared" si="1"/>
        <v>10207</v>
      </c>
      <c r="K14" s="46">
        <f t="shared" si="2"/>
        <v>-1.590821442344776</v>
      </c>
      <c r="L14" s="38">
        <v>399</v>
      </c>
      <c r="M14" s="38">
        <v>143</v>
      </c>
      <c r="N14" s="46">
        <f t="shared" si="3"/>
        <v>5.9269162210338688</v>
      </c>
      <c r="O14" s="46">
        <f t="shared" si="4"/>
        <v>2.1175773730193987</v>
      </c>
      <c r="P14" s="38">
        <v>758</v>
      </c>
      <c r="Q14" s="38">
        <v>354</v>
      </c>
      <c r="R14" s="46">
        <f t="shared" si="5"/>
        <v>25.082726671078753</v>
      </c>
      <c r="S14" s="46">
        <f t="shared" si="6"/>
        <v>12.219537452537107</v>
      </c>
      <c r="T14" s="38">
        <v>122</v>
      </c>
      <c r="U14" s="38">
        <v>55</v>
      </c>
      <c r="V14" s="46">
        <f t="shared" si="7"/>
        <v>19.741100323624593</v>
      </c>
      <c r="W14" s="46">
        <f t="shared" si="8"/>
        <v>9.8743267504488337</v>
      </c>
      <c r="X14" s="38">
        <f t="shared" si="9"/>
        <v>1279</v>
      </c>
      <c r="Y14" s="38">
        <f t="shared" si="10"/>
        <v>552</v>
      </c>
      <c r="Z14" s="46">
        <f t="shared" si="11"/>
        <v>12.331276513690707</v>
      </c>
      <c r="AA14" s="46">
        <f t="shared" si="12"/>
        <v>5.4080532967571271</v>
      </c>
      <c r="AB14" s="38">
        <v>11</v>
      </c>
      <c r="AC14" s="38">
        <v>13</v>
      </c>
      <c r="AD14" s="46">
        <f t="shared" si="13"/>
        <v>2.7568922305764412</v>
      </c>
      <c r="AE14" s="46">
        <f t="shared" si="14"/>
        <v>9.0909090909090917</v>
      </c>
      <c r="AF14" s="38">
        <v>14</v>
      </c>
      <c r="AG14" s="38">
        <v>14</v>
      </c>
      <c r="AH14" s="46">
        <f t="shared" si="15"/>
        <v>1.8469656992084433</v>
      </c>
      <c r="AI14" s="46">
        <f t="shared" si="16"/>
        <v>3.9548022598870061</v>
      </c>
      <c r="AJ14" s="38"/>
      <c r="AK14" s="38"/>
      <c r="AL14" s="46">
        <f t="shared" si="17"/>
        <v>0</v>
      </c>
      <c r="AM14" s="46">
        <f t="shared" si="18"/>
        <v>0</v>
      </c>
      <c r="AN14" s="38">
        <f t="shared" si="19"/>
        <v>25</v>
      </c>
      <c r="AO14" s="38">
        <f t="shared" si="20"/>
        <v>27</v>
      </c>
      <c r="AP14" s="46">
        <f t="shared" si="21"/>
        <v>1.9546520719311962</v>
      </c>
      <c r="AQ14" s="46">
        <f t="shared" si="22"/>
        <v>4.8913043478260869</v>
      </c>
      <c r="AR14" s="44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</row>
    <row r="15" spans="1:245" x14ac:dyDescent="0.2">
      <c r="A15" s="35" t="s">
        <v>76</v>
      </c>
      <c r="B15" s="18" t="s">
        <v>430</v>
      </c>
      <c r="C15" s="38">
        <v>5926</v>
      </c>
      <c r="D15" s="38">
        <v>6038</v>
      </c>
      <c r="E15" s="38">
        <v>3326</v>
      </c>
      <c r="F15" s="38">
        <v>2536</v>
      </c>
      <c r="G15" s="38">
        <v>897</v>
      </c>
      <c r="H15" s="38">
        <v>815</v>
      </c>
      <c r="I15" s="38">
        <f t="shared" si="0"/>
        <v>10149</v>
      </c>
      <c r="J15" s="38">
        <f t="shared" si="1"/>
        <v>9389</v>
      </c>
      <c r="K15" s="46">
        <f t="shared" si="2"/>
        <v>-7.4884225046802584</v>
      </c>
      <c r="L15" s="38">
        <v>895</v>
      </c>
      <c r="M15" s="38">
        <v>590</v>
      </c>
      <c r="N15" s="46">
        <f t="shared" si="3"/>
        <v>15.102936213297333</v>
      </c>
      <c r="O15" s="46">
        <f t="shared" si="4"/>
        <v>9.7714474991719111</v>
      </c>
      <c r="P15" s="38">
        <v>1643</v>
      </c>
      <c r="Q15" s="38">
        <v>787</v>
      </c>
      <c r="R15" s="46">
        <f t="shared" si="5"/>
        <v>49.398677089597115</v>
      </c>
      <c r="S15" s="46">
        <f t="shared" si="6"/>
        <v>31.03312302839117</v>
      </c>
      <c r="T15" s="38">
        <v>426</v>
      </c>
      <c r="U15" s="38">
        <v>218</v>
      </c>
      <c r="V15" s="46">
        <f t="shared" si="7"/>
        <v>47.491638795986624</v>
      </c>
      <c r="W15" s="46">
        <f t="shared" si="8"/>
        <v>26.748466257668714</v>
      </c>
      <c r="X15" s="38">
        <f t="shared" si="9"/>
        <v>2964</v>
      </c>
      <c r="Y15" s="38">
        <f t="shared" si="10"/>
        <v>1595</v>
      </c>
      <c r="Z15" s="46">
        <f t="shared" si="11"/>
        <v>29.204847768253028</v>
      </c>
      <c r="AA15" s="46">
        <f t="shared" si="12"/>
        <v>16.987964639471723</v>
      </c>
      <c r="AB15" s="38">
        <v>101</v>
      </c>
      <c r="AC15" s="38">
        <v>242</v>
      </c>
      <c r="AD15" s="46">
        <f t="shared" si="13"/>
        <v>11.284916201117319</v>
      </c>
      <c r="AE15" s="46">
        <f t="shared" si="14"/>
        <v>41.016949152542367</v>
      </c>
      <c r="AF15" s="38">
        <v>127</v>
      </c>
      <c r="AG15" s="38">
        <v>136</v>
      </c>
      <c r="AH15" s="46">
        <f t="shared" si="15"/>
        <v>7.7297626293365802</v>
      </c>
      <c r="AI15" s="46">
        <f t="shared" si="16"/>
        <v>17.280813214739517</v>
      </c>
      <c r="AJ15" s="38">
        <v>19</v>
      </c>
      <c r="AK15" s="38">
        <v>29</v>
      </c>
      <c r="AL15" s="46">
        <f t="shared" si="17"/>
        <v>4.460093896713615</v>
      </c>
      <c r="AM15" s="46">
        <f t="shared" si="18"/>
        <v>13.302752293577983</v>
      </c>
      <c r="AN15" s="38">
        <f t="shared" si="19"/>
        <v>247</v>
      </c>
      <c r="AO15" s="38">
        <f t="shared" si="20"/>
        <v>407</v>
      </c>
      <c r="AP15" s="46">
        <f t="shared" si="21"/>
        <v>8.3333333333333321</v>
      </c>
      <c r="AQ15" s="46">
        <f t="shared" si="22"/>
        <v>25.517241379310345</v>
      </c>
      <c r="AR15" s="44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</row>
    <row r="16" spans="1:245" x14ac:dyDescent="0.2">
      <c r="A16" s="35" t="s">
        <v>77</v>
      </c>
      <c r="B16" s="18" t="s">
        <v>431</v>
      </c>
      <c r="C16" s="38">
        <v>13122</v>
      </c>
      <c r="D16" s="38">
        <v>12799</v>
      </c>
      <c r="E16" s="38">
        <v>5339</v>
      </c>
      <c r="F16" s="38">
        <v>4450</v>
      </c>
      <c r="G16" s="38">
        <v>973</v>
      </c>
      <c r="H16" s="38">
        <v>720</v>
      </c>
      <c r="I16" s="38">
        <f t="shared" si="0"/>
        <v>19434</v>
      </c>
      <c r="J16" s="38">
        <f t="shared" si="1"/>
        <v>17969</v>
      </c>
      <c r="K16" s="46">
        <f t="shared" si="2"/>
        <v>-7.5383348770196648</v>
      </c>
      <c r="L16" s="38">
        <v>1514</v>
      </c>
      <c r="M16" s="38">
        <v>597</v>
      </c>
      <c r="N16" s="46">
        <f t="shared" si="3"/>
        <v>11.537875323883554</v>
      </c>
      <c r="O16" s="46">
        <f t="shared" si="4"/>
        <v>4.6644269083522154</v>
      </c>
      <c r="P16" s="38">
        <v>1766</v>
      </c>
      <c r="Q16" s="38">
        <v>677</v>
      </c>
      <c r="R16" s="46">
        <f t="shared" si="5"/>
        <v>33.07735530998314</v>
      </c>
      <c r="S16" s="46">
        <f t="shared" si="6"/>
        <v>15.213483146067416</v>
      </c>
      <c r="T16" s="38">
        <v>100</v>
      </c>
      <c r="U16" s="38">
        <v>41</v>
      </c>
      <c r="V16" s="46">
        <f t="shared" si="7"/>
        <v>10.277492291880781</v>
      </c>
      <c r="W16" s="46">
        <f t="shared" si="8"/>
        <v>5.6944444444444446</v>
      </c>
      <c r="X16" s="38">
        <f t="shared" si="9"/>
        <v>3380</v>
      </c>
      <c r="Y16" s="38">
        <f t="shared" si="10"/>
        <v>1315</v>
      </c>
      <c r="Z16" s="46">
        <f t="shared" si="11"/>
        <v>17.392199238448079</v>
      </c>
      <c r="AA16" s="46">
        <f t="shared" si="12"/>
        <v>7.3181590517001505</v>
      </c>
      <c r="AB16" s="38">
        <v>106</v>
      </c>
      <c r="AC16" s="38">
        <v>124</v>
      </c>
      <c r="AD16" s="46">
        <f t="shared" si="13"/>
        <v>7.001321003963012</v>
      </c>
      <c r="AE16" s="46">
        <f t="shared" si="14"/>
        <v>20.770519262981573</v>
      </c>
      <c r="AF16" s="38">
        <v>10</v>
      </c>
      <c r="AG16" s="38">
        <v>6</v>
      </c>
      <c r="AH16" s="46">
        <f t="shared" si="15"/>
        <v>0.56625141562853909</v>
      </c>
      <c r="AI16" s="46">
        <f t="shared" si="16"/>
        <v>0.88626292466765144</v>
      </c>
      <c r="AJ16" s="38"/>
      <c r="AK16" s="38"/>
      <c r="AL16" s="46">
        <f t="shared" si="17"/>
        <v>0</v>
      </c>
      <c r="AM16" s="46">
        <f t="shared" si="18"/>
        <v>0</v>
      </c>
      <c r="AN16" s="38">
        <f t="shared" si="19"/>
        <v>116</v>
      </c>
      <c r="AO16" s="38">
        <f t="shared" si="20"/>
        <v>130</v>
      </c>
      <c r="AP16" s="46">
        <f t="shared" si="21"/>
        <v>3.4319526627218933</v>
      </c>
      <c r="AQ16" s="46">
        <f t="shared" si="22"/>
        <v>9.8859315589353614</v>
      </c>
      <c r="AR16" s="44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  <c r="II16" s="25"/>
      <c r="IJ16" s="25"/>
      <c r="IK16" s="25"/>
    </row>
    <row r="17" spans="1:245" x14ac:dyDescent="0.2">
      <c r="A17" s="35" t="s">
        <v>78</v>
      </c>
      <c r="B17" s="18" t="s">
        <v>432</v>
      </c>
      <c r="C17" s="38">
        <v>5289</v>
      </c>
      <c r="D17" s="38">
        <v>4694</v>
      </c>
      <c r="E17" s="38">
        <v>1840</v>
      </c>
      <c r="F17" s="38">
        <v>1806</v>
      </c>
      <c r="G17" s="38">
        <v>692</v>
      </c>
      <c r="H17" s="38">
        <v>538</v>
      </c>
      <c r="I17" s="38">
        <f t="shared" si="0"/>
        <v>7821</v>
      </c>
      <c r="J17" s="38">
        <f t="shared" si="1"/>
        <v>7038</v>
      </c>
      <c r="K17" s="46">
        <f t="shared" si="2"/>
        <v>-10.011507479861919</v>
      </c>
      <c r="L17" s="38">
        <v>123</v>
      </c>
      <c r="M17" s="38">
        <v>80</v>
      </c>
      <c r="N17" s="46">
        <f t="shared" si="3"/>
        <v>2.3255813953488373</v>
      </c>
      <c r="O17" s="46">
        <f t="shared" si="4"/>
        <v>1.7043033659991478</v>
      </c>
      <c r="P17" s="38">
        <v>374</v>
      </c>
      <c r="Q17" s="38">
        <v>231</v>
      </c>
      <c r="R17" s="46">
        <f t="shared" si="5"/>
        <v>20.326086956521738</v>
      </c>
      <c r="S17" s="46">
        <f t="shared" si="6"/>
        <v>12.790697674418606</v>
      </c>
      <c r="T17" s="38">
        <v>71</v>
      </c>
      <c r="U17" s="38">
        <v>31</v>
      </c>
      <c r="V17" s="46">
        <f t="shared" si="7"/>
        <v>10.260115606936417</v>
      </c>
      <c r="W17" s="46">
        <f t="shared" si="8"/>
        <v>5.7620817843866172</v>
      </c>
      <c r="X17" s="38">
        <f t="shared" si="9"/>
        <v>568</v>
      </c>
      <c r="Y17" s="38">
        <f t="shared" si="10"/>
        <v>342</v>
      </c>
      <c r="Z17" s="46">
        <f t="shared" si="11"/>
        <v>7.2624984017389078</v>
      </c>
      <c r="AA17" s="46">
        <f t="shared" si="12"/>
        <v>4.859335038363171</v>
      </c>
      <c r="AB17" s="38">
        <v>1</v>
      </c>
      <c r="AC17" s="38"/>
      <c r="AD17" s="46">
        <f t="shared" si="13"/>
        <v>0.81300813008130091</v>
      </c>
      <c r="AE17" s="46">
        <f t="shared" si="14"/>
        <v>0</v>
      </c>
      <c r="AF17" s="38">
        <v>3</v>
      </c>
      <c r="AG17" s="38">
        <v>6</v>
      </c>
      <c r="AH17" s="46">
        <f t="shared" si="15"/>
        <v>0.80213903743315518</v>
      </c>
      <c r="AI17" s="46">
        <f t="shared" si="16"/>
        <v>2.5974025974025974</v>
      </c>
      <c r="AJ17" s="38"/>
      <c r="AK17" s="38"/>
      <c r="AL17" s="46">
        <f t="shared" si="17"/>
        <v>0</v>
      </c>
      <c r="AM17" s="46">
        <f t="shared" si="18"/>
        <v>0</v>
      </c>
      <c r="AN17" s="38">
        <f t="shared" si="19"/>
        <v>4</v>
      </c>
      <c r="AO17" s="38">
        <f t="shared" si="20"/>
        <v>6</v>
      </c>
      <c r="AP17" s="46">
        <f t="shared" si="21"/>
        <v>0.70422535211267612</v>
      </c>
      <c r="AQ17" s="46">
        <f t="shared" si="22"/>
        <v>1.7543859649122806</v>
      </c>
      <c r="AR17" s="44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</row>
    <row r="18" spans="1:245" x14ac:dyDescent="0.2">
      <c r="A18" s="35" t="s">
        <v>79</v>
      </c>
      <c r="B18" s="18" t="s">
        <v>433</v>
      </c>
      <c r="C18" s="38">
        <v>59347</v>
      </c>
      <c r="D18" s="38">
        <v>57462</v>
      </c>
      <c r="E18" s="38">
        <v>22084</v>
      </c>
      <c r="F18" s="38">
        <v>21465</v>
      </c>
      <c r="G18" s="38">
        <v>5728</v>
      </c>
      <c r="H18" s="38">
        <v>4963</v>
      </c>
      <c r="I18" s="38">
        <f t="shared" si="0"/>
        <v>87159</v>
      </c>
      <c r="J18" s="38">
        <f t="shared" si="1"/>
        <v>83890</v>
      </c>
      <c r="K18" s="46">
        <f t="shared" si="2"/>
        <v>-3.7506166890395747</v>
      </c>
      <c r="L18" s="38">
        <v>3607</v>
      </c>
      <c r="M18" s="38">
        <v>1746</v>
      </c>
      <c r="N18" s="46">
        <f t="shared" si="3"/>
        <v>6.0778135373312896</v>
      </c>
      <c r="O18" s="46">
        <f t="shared" si="4"/>
        <v>3.0385298110055343</v>
      </c>
      <c r="P18" s="38">
        <v>6063</v>
      </c>
      <c r="Q18" s="38">
        <v>3324</v>
      </c>
      <c r="R18" s="46">
        <f t="shared" si="5"/>
        <v>27.454265531606591</v>
      </c>
      <c r="S18" s="46">
        <f t="shared" si="6"/>
        <v>15.485674353598883</v>
      </c>
      <c r="T18" s="38">
        <v>1291</v>
      </c>
      <c r="U18" s="38">
        <v>610</v>
      </c>
      <c r="V18" s="46">
        <f t="shared" si="7"/>
        <v>22.53840782122905</v>
      </c>
      <c r="W18" s="46">
        <f t="shared" si="8"/>
        <v>12.29095305258916</v>
      </c>
      <c r="X18" s="38">
        <f t="shared" si="9"/>
        <v>10961</v>
      </c>
      <c r="Y18" s="38">
        <f t="shared" si="10"/>
        <v>5680</v>
      </c>
      <c r="Z18" s="46">
        <f t="shared" si="11"/>
        <v>12.575867093472848</v>
      </c>
      <c r="AA18" s="46">
        <f t="shared" si="12"/>
        <v>6.7707712480629398</v>
      </c>
      <c r="AB18" s="38">
        <v>223</v>
      </c>
      <c r="AC18" s="38">
        <v>281</v>
      </c>
      <c r="AD18" s="46">
        <f t="shared" si="13"/>
        <v>6.1824230662600499</v>
      </c>
      <c r="AE18" s="46">
        <f t="shared" si="14"/>
        <v>16.093928980526918</v>
      </c>
      <c r="AF18" s="38">
        <v>113</v>
      </c>
      <c r="AG18" s="38">
        <v>37</v>
      </c>
      <c r="AH18" s="46">
        <f t="shared" si="15"/>
        <v>1.8637638132937488</v>
      </c>
      <c r="AI18" s="46">
        <f t="shared" si="16"/>
        <v>1.1131167268351383</v>
      </c>
      <c r="AJ18" s="38">
        <v>32</v>
      </c>
      <c r="AK18" s="38">
        <v>9</v>
      </c>
      <c r="AL18" s="46">
        <f t="shared" si="17"/>
        <v>2.4786986831913249</v>
      </c>
      <c r="AM18" s="46">
        <f t="shared" si="18"/>
        <v>1.4754098360655739</v>
      </c>
      <c r="AN18" s="38">
        <f t="shared" si="19"/>
        <v>368</v>
      </c>
      <c r="AO18" s="38">
        <f t="shared" si="20"/>
        <v>327</v>
      </c>
      <c r="AP18" s="46">
        <f t="shared" si="21"/>
        <v>3.3573579053006113</v>
      </c>
      <c r="AQ18" s="46">
        <f t="shared" si="22"/>
        <v>5.757042253521127</v>
      </c>
      <c r="AR18" s="44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25"/>
      <c r="IH18" s="25"/>
      <c r="II18" s="25"/>
      <c r="IJ18" s="25"/>
      <c r="IK18" s="25"/>
    </row>
    <row r="19" spans="1:245" x14ac:dyDescent="0.2">
      <c r="A19" s="35" t="s">
        <v>80</v>
      </c>
      <c r="B19" s="18" t="s">
        <v>434</v>
      </c>
      <c r="C19" s="38">
        <v>4412</v>
      </c>
      <c r="D19" s="38">
        <v>5487</v>
      </c>
      <c r="E19" s="38">
        <v>2508</v>
      </c>
      <c r="F19" s="38">
        <v>2060</v>
      </c>
      <c r="G19" s="38">
        <v>478</v>
      </c>
      <c r="H19" s="38">
        <v>501</v>
      </c>
      <c r="I19" s="38">
        <f t="shared" si="0"/>
        <v>7398</v>
      </c>
      <c r="J19" s="38">
        <f t="shared" si="1"/>
        <v>8048</v>
      </c>
      <c r="K19" s="46">
        <f t="shared" si="2"/>
        <v>8.7861584211949264</v>
      </c>
      <c r="L19" s="38">
        <v>319</v>
      </c>
      <c r="M19" s="38">
        <v>183</v>
      </c>
      <c r="N19" s="46">
        <f t="shared" si="3"/>
        <v>7.2302810516772436</v>
      </c>
      <c r="O19" s="46">
        <f t="shared" si="4"/>
        <v>3.3351558228540181</v>
      </c>
      <c r="P19" s="38">
        <v>766</v>
      </c>
      <c r="Q19" s="38">
        <v>353</v>
      </c>
      <c r="R19" s="46">
        <f t="shared" si="5"/>
        <v>30.54226475279107</v>
      </c>
      <c r="S19" s="46">
        <f t="shared" si="6"/>
        <v>17.135922330097088</v>
      </c>
      <c r="T19" s="38">
        <v>73</v>
      </c>
      <c r="U19" s="38">
        <v>41</v>
      </c>
      <c r="V19" s="46">
        <f t="shared" si="7"/>
        <v>15.271966527196653</v>
      </c>
      <c r="W19" s="46">
        <f t="shared" si="8"/>
        <v>8.1836327345309385</v>
      </c>
      <c r="X19" s="38">
        <f t="shared" si="9"/>
        <v>1158</v>
      </c>
      <c r="Y19" s="38">
        <f t="shared" si="10"/>
        <v>577</v>
      </c>
      <c r="Z19" s="46">
        <f t="shared" si="11"/>
        <v>15.652879156528792</v>
      </c>
      <c r="AA19" s="46">
        <f t="shared" si="12"/>
        <v>7.1694831013916511</v>
      </c>
      <c r="AB19" s="38">
        <v>13</v>
      </c>
      <c r="AC19" s="38">
        <v>17</v>
      </c>
      <c r="AD19" s="46">
        <f t="shared" si="13"/>
        <v>4.0752351097178678</v>
      </c>
      <c r="AE19" s="46">
        <f t="shared" si="14"/>
        <v>9.2896174863387984</v>
      </c>
      <c r="AF19" s="38">
        <v>23</v>
      </c>
      <c r="AG19" s="38">
        <v>31</v>
      </c>
      <c r="AH19" s="46">
        <f t="shared" si="15"/>
        <v>3.0026109660574414</v>
      </c>
      <c r="AI19" s="46">
        <f t="shared" si="16"/>
        <v>8.7818696883852692</v>
      </c>
      <c r="AJ19" s="38"/>
      <c r="AK19" s="38"/>
      <c r="AL19" s="46">
        <f t="shared" si="17"/>
        <v>0</v>
      </c>
      <c r="AM19" s="46">
        <f t="shared" si="18"/>
        <v>0</v>
      </c>
      <c r="AN19" s="38">
        <f t="shared" si="19"/>
        <v>36</v>
      </c>
      <c r="AO19" s="38">
        <f t="shared" si="20"/>
        <v>48</v>
      </c>
      <c r="AP19" s="46">
        <f t="shared" si="21"/>
        <v>3.1088082901554404</v>
      </c>
      <c r="AQ19" s="46">
        <f t="shared" si="22"/>
        <v>8.3188908145580598</v>
      </c>
      <c r="AR19" s="44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</row>
    <row r="20" spans="1:245" x14ac:dyDescent="0.2">
      <c r="A20" s="35" t="s">
        <v>81</v>
      </c>
      <c r="B20" s="18" t="s">
        <v>435</v>
      </c>
      <c r="C20" s="38">
        <v>4014</v>
      </c>
      <c r="D20" s="38">
        <v>3301</v>
      </c>
      <c r="E20" s="38">
        <v>1501</v>
      </c>
      <c r="F20" s="38">
        <v>1415</v>
      </c>
      <c r="G20" s="38">
        <v>283</v>
      </c>
      <c r="H20" s="38">
        <v>244</v>
      </c>
      <c r="I20" s="38">
        <f t="shared" si="0"/>
        <v>5798</v>
      </c>
      <c r="J20" s="38">
        <f t="shared" si="1"/>
        <v>4960</v>
      </c>
      <c r="K20" s="46">
        <f t="shared" si="2"/>
        <v>-14.453259744739569</v>
      </c>
      <c r="L20" s="38">
        <v>175</v>
      </c>
      <c r="M20" s="38">
        <v>108</v>
      </c>
      <c r="N20" s="46">
        <f t="shared" si="3"/>
        <v>4.3597409068261088</v>
      </c>
      <c r="O20" s="46">
        <f t="shared" si="4"/>
        <v>3.2717358376249623</v>
      </c>
      <c r="P20" s="38">
        <v>514</v>
      </c>
      <c r="Q20" s="38">
        <v>255</v>
      </c>
      <c r="R20" s="46">
        <f t="shared" si="5"/>
        <v>34.24383744170553</v>
      </c>
      <c r="S20" s="46">
        <f t="shared" si="6"/>
        <v>18.021201413427562</v>
      </c>
      <c r="T20" s="38">
        <v>24</v>
      </c>
      <c r="U20" s="38">
        <v>19</v>
      </c>
      <c r="V20" s="46">
        <f t="shared" si="7"/>
        <v>8.4805653710247348</v>
      </c>
      <c r="W20" s="46">
        <f t="shared" si="8"/>
        <v>7.7868852459016393</v>
      </c>
      <c r="X20" s="38">
        <f t="shared" si="9"/>
        <v>713</v>
      </c>
      <c r="Y20" s="38">
        <f t="shared" si="10"/>
        <v>382</v>
      </c>
      <c r="Z20" s="46">
        <f t="shared" si="11"/>
        <v>12.297343911693687</v>
      </c>
      <c r="AA20" s="46">
        <f t="shared" si="12"/>
        <v>7.7016129032258061</v>
      </c>
      <c r="AB20" s="38">
        <v>10</v>
      </c>
      <c r="AC20" s="38">
        <v>11</v>
      </c>
      <c r="AD20" s="46">
        <f t="shared" si="13"/>
        <v>5.7142857142857144</v>
      </c>
      <c r="AE20" s="46">
        <f t="shared" si="14"/>
        <v>10.185185185185185</v>
      </c>
      <c r="AF20" s="38"/>
      <c r="AG20" s="38">
        <v>3</v>
      </c>
      <c r="AH20" s="46">
        <f t="shared" si="15"/>
        <v>0</v>
      </c>
      <c r="AI20" s="46">
        <f t="shared" si="16"/>
        <v>1.1764705882352942</v>
      </c>
      <c r="AJ20" s="38"/>
      <c r="AK20" s="38"/>
      <c r="AL20" s="46">
        <f t="shared" si="17"/>
        <v>0</v>
      </c>
      <c r="AM20" s="46">
        <f t="shared" si="18"/>
        <v>0</v>
      </c>
      <c r="AN20" s="38">
        <f t="shared" si="19"/>
        <v>10</v>
      </c>
      <c r="AO20" s="38">
        <f t="shared" si="20"/>
        <v>14</v>
      </c>
      <c r="AP20" s="46">
        <f t="shared" si="21"/>
        <v>1.4025245441795231</v>
      </c>
      <c r="AQ20" s="46">
        <f t="shared" si="22"/>
        <v>3.664921465968586</v>
      </c>
      <c r="AR20" s="44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</row>
    <row r="21" spans="1:245" x14ac:dyDescent="0.2">
      <c r="A21" s="35" t="s">
        <v>82</v>
      </c>
      <c r="B21" s="18" t="s">
        <v>436</v>
      </c>
      <c r="C21" s="38">
        <v>9291</v>
      </c>
      <c r="D21" s="38">
        <v>10356</v>
      </c>
      <c r="E21" s="38">
        <v>7773</v>
      </c>
      <c r="F21" s="38">
        <v>6198</v>
      </c>
      <c r="G21" s="38">
        <v>1803</v>
      </c>
      <c r="H21" s="38">
        <v>1561</v>
      </c>
      <c r="I21" s="38">
        <f t="shared" si="0"/>
        <v>18867</v>
      </c>
      <c r="J21" s="38">
        <f t="shared" si="1"/>
        <v>18115</v>
      </c>
      <c r="K21" s="46">
        <f t="shared" si="2"/>
        <v>-3.9857953039698941</v>
      </c>
      <c r="L21" s="38">
        <v>1170</v>
      </c>
      <c r="M21" s="38">
        <v>608</v>
      </c>
      <c r="N21" s="46">
        <f t="shared" si="3"/>
        <v>12.59283177268324</v>
      </c>
      <c r="O21" s="46">
        <f t="shared" si="4"/>
        <v>5.8709926612591739</v>
      </c>
      <c r="P21" s="38">
        <v>3698</v>
      </c>
      <c r="Q21" s="38">
        <v>1957</v>
      </c>
      <c r="R21" s="46">
        <f t="shared" si="5"/>
        <v>47.574938891033064</v>
      </c>
      <c r="S21" s="46">
        <f t="shared" si="6"/>
        <v>31.574701516618266</v>
      </c>
      <c r="T21" s="38">
        <v>425</v>
      </c>
      <c r="U21" s="38">
        <v>157</v>
      </c>
      <c r="V21" s="46">
        <f t="shared" si="7"/>
        <v>23.571824736550195</v>
      </c>
      <c r="W21" s="46">
        <f t="shared" si="8"/>
        <v>10.057655349135169</v>
      </c>
      <c r="X21" s="38">
        <f t="shared" si="9"/>
        <v>5293</v>
      </c>
      <c r="Y21" s="38">
        <f t="shared" si="10"/>
        <v>2722</v>
      </c>
      <c r="Z21" s="46">
        <f t="shared" si="11"/>
        <v>28.054274659458311</v>
      </c>
      <c r="AA21" s="46">
        <f t="shared" si="12"/>
        <v>15.026221363510903</v>
      </c>
      <c r="AB21" s="38">
        <v>115</v>
      </c>
      <c r="AC21" s="38">
        <v>102</v>
      </c>
      <c r="AD21" s="46">
        <f t="shared" si="13"/>
        <v>9.8290598290598297</v>
      </c>
      <c r="AE21" s="46">
        <f t="shared" si="14"/>
        <v>16.776315789473685</v>
      </c>
      <c r="AF21" s="38">
        <v>315</v>
      </c>
      <c r="AG21" s="38">
        <v>249</v>
      </c>
      <c r="AH21" s="46">
        <f t="shared" si="15"/>
        <v>8.5181179015684165</v>
      </c>
      <c r="AI21" s="46">
        <f t="shared" si="16"/>
        <v>12.723556463975472</v>
      </c>
      <c r="AJ21" s="38">
        <v>10</v>
      </c>
      <c r="AK21" s="38">
        <v>8</v>
      </c>
      <c r="AL21" s="46">
        <f t="shared" si="17"/>
        <v>2.3529411764705883</v>
      </c>
      <c r="AM21" s="46">
        <f t="shared" si="18"/>
        <v>5.095541401273886</v>
      </c>
      <c r="AN21" s="38">
        <f t="shared" si="19"/>
        <v>440</v>
      </c>
      <c r="AO21" s="38">
        <f t="shared" si="20"/>
        <v>359</v>
      </c>
      <c r="AP21" s="46">
        <f t="shared" si="21"/>
        <v>8.3128660494993394</v>
      </c>
      <c r="AQ21" s="46">
        <f t="shared" si="22"/>
        <v>13.188831741366641</v>
      </c>
      <c r="AR21" s="44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</row>
    <row r="22" spans="1:245" x14ac:dyDescent="0.2">
      <c r="A22" s="35" t="s">
        <v>83</v>
      </c>
      <c r="B22" s="18" t="s">
        <v>437</v>
      </c>
      <c r="C22" s="38">
        <v>10828</v>
      </c>
      <c r="D22" s="38">
        <v>11046</v>
      </c>
      <c r="E22" s="38">
        <v>2319</v>
      </c>
      <c r="F22" s="38">
        <v>2404</v>
      </c>
      <c r="G22" s="38">
        <v>587</v>
      </c>
      <c r="H22" s="38">
        <v>433</v>
      </c>
      <c r="I22" s="38">
        <f t="shared" si="0"/>
        <v>13734</v>
      </c>
      <c r="J22" s="38">
        <f t="shared" si="1"/>
        <v>13883</v>
      </c>
      <c r="K22" s="46">
        <f t="shared" si="2"/>
        <v>1.0848987913208106</v>
      </c>
      <c r="L22" s="38">
        <v>602</v>
      </c>
      <c r="M22" s="38">
        <v>282</v>
      </c>
      <c r="N22" s="46">
        <f t="shared" si="3"/>
        <v>5.5596601403768009</v>
      </c>
      <c r="O22" s="46">
        <f t="shared" si="4"/>
        <v>2.5529603476371538</v>
      </c>
      <c r="P22" s="38">
        <v>392</v>
      </c>
      <c r="Q22" s="38">
        <v>261</v>
      </c>
      <c r="R22" s="46">
        <f t="shared" si="5"/>
        <v>16.903837861147046</v>
      </c>
      <c r="S22" s="46">
        <f t="shared" si="6"/>
        <v>10.856905158069884</v>
      </c>
      <c r="T22" s="38">
        <v>31</v>
      </c>
      <c r="U22" s="38">
        <v>7</v>
      </c>
      <c r="V22" s="46">
        <f t="shared" si="7"/>
        <v>5.2810902896081773</v>
      </c>
      <c r="W22" s="46">
        <f t="shared" si="8"/>
        <v>1.6166281755196306</v>
      </c>
      <c r="X22" s="38">
        <f t="shared" si="9"/>
        <v>1025</v>
      </c>
      <c r="Y22" s="38">
        <f t="shared" si="10"/>
        <v>550</v>
      </c>
      <c r="Z22" s="46">
        <f t="shared" si="11"/>
        <v>7.4632299402941609</v>
      </c>
      <c r="AA22" s="46">
        <f t="shared" si="12"/>
        <v>3.961679752214939</v>
      </c>
      <c r="AB22" s="38">
        <v>61</v>
      </c>
      <c r="AC22" s="38">
        <v>50</v>
      </c>
      <c r="AD22" s="46">
        <f t="shared" si="13"/>
        <v>10.132890365448505</v>
      </c>
      <c r="AE22" s="46">
        <f t="shared" si="14"/>
        <v>17.730496453900709</v>
      </c>
      <c r="AF22" s="38">
        <v>1</v>
      </c>
      <c r="AG22" s="38">
        <v>3</v>
      </c>
      <c r="AH22" s="46">
        <f t="shared" si="15"/>
        <v>0.25510204081632654</v>
      </c>
      <c r="AI22" s="46">
        <f t="shared" si="16"/>
        <v>1.1494252873563218</v>
      </c>
      <c r="AJ22" s="38"/>
      <c r="AK22" s="38"/>
      <c r="AL22" s="46">
        <f t="shared" si="17"/>
        <v>0</v>
      </c>
      <c r="AM22" s="46">
        <f t="shared" si="18"/>
        <v>0</v>
      </c>
      <c r="AN22" s="38">
        <f t="shared" si="19"/>
        <v>62</v>
      </c>
      <c r="AO22" s="38">
        <f t="shared" si="20"/>
        <v>53</v>
      </c>
      <c r="AP22" s="46">
        <f t="shared" si="21"/>
        <v>6.0487804878048781</v>
      </c>
      <c r="AQ22" s="46">
        <f t="shared" si="22"/>
        <v>9.6363636363636367</v>
      </c>
      <c r="AR22" s="44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</row>
    <row r="23" spans="1:245" x14ac:dyDescent="0.2">
      <c r="A23" s="35" t="s">
        <v>84</v>
      </c>
      <c r="B23" s="18" t="s">
        <v>438</v>
      </c>
      <c r="C23" s="38">
        <v>15007</v>
      </c>
      <c r="D23" s="38">
        <v>15143</v>
      </c>
      <c r="E23" s="38">
        <v>9113</v>
      </c>
      <c r="F23" s="38">
        <v>9945</v>
      </c>
      <c r="G23" s="38">
        <v>2171</v>
      </c>
      <c r="H23" s="38">
        <v>2057</v>
      </c>
      <c r="I23" s="38">
        <f t="shared" si="0"/>
        <v>26291</v>
      </c>
      <c r="J23" s="38">
        <f t="shared" si="1"/>
        <v>27145</v>
      </c>
      <c r="K23" s="46">
        <f t="shared" si="2"/>
        <v>3.2482598607888775</v>
      </c>
      <c r="L23" s="38">
        <v>687</v>
      </c>
      <c r="M23" s="38">
        <v>907</v>
      </c>
      <c r="N23" s="46">
        <f t="shared" si="3"/>
        <v>4.5778636636236421</v>
      </c>
      <c r="O23" s="46">
        <f t="shared" si="4"/>
        <v>5.9895661361685271</v>
      </c>
      <c r="P23" s="38">
        <v>3032</v>
      </c>
      <c r="Q23" s="38">
        <v>4568</v>
      </c>
      <c r="R23" s="46">
        <f t="shared" si="5"/>
        <v>33.271151102820149</v>
      </c>
      <c r="S23" s="46">
        <f t="shared" si="6"/>
        <v>45.932629462041227</v>
      </c>
      <c r="T23" s="38">
        <v>167</v>
      </c>
      <c r="U23" s="38">
        <v>189</v>
      </c>
      <c r="V23" s="46">
        <f t="shared" si="7"/>
        <v>7.6923076923076925</v>
      </c>
      <c r="W23" s="46">
        <f t="shared" si="8"/>
        <v>9.1881380651434128</v>
      </c>
      <c r="X23" s="38">
        <f t="shared" si="9"/>
        <v>3886</v>
      </c>
      <c r="Y23" s="38">
        <f t="shared" si="10"/>
        <v>5664</v>
      </c>
      <c r="Z23" s="46">
        <f t="shared" si="11"/>
        <v>14.780723441481877</v>
      </c>
      <c r="AA23" s="46">
        <f t="shared" si="12"/>
        <v>20.865721127279425</v>
      </c>
      <c r="AB23" s="38">
        <v>100</v>
      </c>
      <c r="AC23" s="38"/>
      <c r="AD23" s="46">
        <f t="shared" si="13"/>
        <v>14.556040756914118</v>
      </c>
      <c r="AE23" s="46">
        <f t="shared" si="14"/>
        <v>0</v>
      </c>
      <c r="AF23" s="38">
        <v>504</v>
      </c>
      <c r="AG23" s="38"/>
      <c r="AH23" s="46">
        <f t="shared" si="15"/>
        <v>16.622691292875992</v>
      </c>
      <c r="AI23" s="46">
        <f t="shared" si="16"/>
        <v>0</v>
      </c>
      <c r="AJ23" s="38">
        <v>4</v>
      </c>
      <c r="AK23" s="38"/>
      <c r="AL23" s="46">
        <f t="shared" si="17"/>
        <v>2.3952095808383236</v>
      </c>
      <c r="AM23" s="46">
        <f t="shared" si="18"/>
        <v>0</v>
      </c>
      <c r="AN23" s="38">
        <f t="shared" si="19"/>
        <v>608</v>
      </c>
      <c r="AO23" s="38">
        <f t="shared" si="20"/>
        <v>0</v>
      </c>
      <c r="AP23" s="46">
        <f t="shared" si="21"/>
        <v>15.645908389089039</v>
      </c>
      <c r="AQ23" s="46">
        <f t="shared" si="22"/>
        <v>0</v>
      </c>
      <c r="AR23" s="44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</row>
    <row r="24" spans="1:245" x14ac:dyDescent="0.2">
      <c r="A24" s="35" t="s">
        <v>85</v>
      </c>
      <c r="B24" s="18" t="s">
        <v>439</v>
      </c>
      <c r="C24" s="38">
        <v>8183</v>
      </c>
      <c r="D24" s="38">
        <v>8722</v>
      </c>
      <c r="E24" s="38">
        <v>3793</v>
      </c>
      <c r="F24" s="38">
        <v>3824</v>
      </c>
      <c r="G24" s="38">
        <v>906</v>
      </c>
      <c r="H24" s="38">
        <v>656</v>
      </c>
      <c r="I24" s="38">
        <f t="shared" si="0"/>
        <v>12882</v>
      </c>
      <c r="J24" s="38">
        <f t="shared" si="1"/>
        <v>13202</v>
      </c>
      <c r="K24" s="46">
        <f t="shared" si="2"/>
        <v>2.4840863219996834</v>
      </c>
      <c r="L24" s="38">
        <v>1108</v>
      </c>
      <c r="M24" s="38">
        <v>487</v>
      </c>
      <c r="N24" s="46">
        <f t="shared" si="3"/>
        <v>13.540266405963584</v>
      </c>
      <c r="O24" s="46">
        <f t="shared" si="4"/>
        <v>5.5835817473056641</v>
      </c>
      <c r="P24" s="38">
        <v>800</v>
      </c>
      <c r="Q24" s="38">
        <v>416</v>
      </c>
      <c r="R24" s="46">
        <f t="shared" si="5"/>
        <v>21.091484313208543</v>
      </c>
      <c r="S24" s="46">
        <f t="shared" si="6"/>
        <v>10.87866108786611</v>
      </c>
      <c r="T24" s="38">
        <v>302</v>
      </c>
      <c r="U24" s="38">
        <v>113</v>
      </c>
      <c r="V24" s="46">
        <f t="shared" si="7"/>
        <v>33.333333333333329</v>
      </c>
      <c r="W24" s="46">
        <f t="shared" si="8"/>
        <v>17.225609756097558</v>
      </c>
      <c r="X24" s="38">
        <f t="shared" si="9"/>
        <v>2210</v>
      </c>
      <c r="Y24" s="38">
        <f t="shared" si="10"/>
        <v>1016</v>
      </c>
      <c r="Z24" s="46">
        <f t="shared" si="11"/>
        <v>17.155721161310357</v>
      </c>
      <c r="AA24" s="46">
        <f t="shared" si="12"/>
        <v>7.6958036661111953</v>
      </c>
      <c r="AB24" s="38">
        <v>97</v>
      </c>
      <c r="AC24" s="38">
        <v>142</v>
      </c>
      <c r="AD24" s="46">
        <f t="shared" si="13"/>
        <v>8.7545126353790614</v>
      </c>
      <c r="AE24" s="46">
        <f t="shared" si="14"/>
        <v>29.158110882956876</v>
      </c>
      <c r="AF24" s="38">
        <v>4</v>
      </c>
      <c r="AG24" s="38">
        <v>10</v>
      </c>
      <c r="AH24" s="46">
        <f t="shared" si="15"/>
        <v>0.5</v>
      </c>
      <c r="AI24" s="46">
        <f t="shared" si="16"/>
        <v>2.4038461538461542</v>
      </c>
      <c r="AJ24" s="38">
        <v>16</v>
      </c>
      <c r="AK24" s="38">
        <v>8</v>
      </c>
      <c r="AL24" s="46">
        <f t="shared" si="17"/>
        <v>5.298013245033113</v>
      </c>
      <c r="AM24" s="46">
        <f t="shared" si="18"/>
        <v>7.0796460176991154</v>
      </c>
      <c r="AN24" s="38">
        <f t="shared" si="19"/>
        <v>117</v>
      </c>
      <c r="AO24" s="38">
        <f t="shared" si="20"/>
        <v>160</v>
      </c>
      <c r="AP24" s="46">
        <f t="shared" si="21"/>
        <v>5.2941176470588234</v>
      </c>
      <c r="AQ24" s="46">
        <f t="shared" si="22"/>
        <v>15.748031496062993</v>
      </c>
      <c r="AR24" s="44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</row>
    <row r="25" spans="1:245" x14ac:dyDescent="0.2">
      <c r="A25" s="35" t="s">
        <v>86</v>
      </c>
      <c r="B25" s="18" t="s">
        <v>440</v>
      </c>
      <c r="C25" s="38">
        <v>3690</v>
      </c>
      <c r="D25" s="38">
        <v>3393</v>
      </c>
      <c r="E25" s="38">
        <v>2372</v>
      </c>
      <c r="F25" s="38">
        <v>1832</v>
      </c>
      <c r="G25" s="38">
        <v>737</v>
      </c>
      <c r="H25" s="38">
        <v>650</v>
      </c>
      <c r="I25" s="38">
        <f t="shared" si="0"/>
        <v>6799</v>
      </c>
      <c r="J25" s="38">
        <f t="shared" si="1"/>
        <v>5875</v>
      </c>
      <c r="K25" s="46">
        <f t="shared" si="2"/>
        <v>-13.590233857920282</v>
      </c>
      <c r="L25" s="38">
        <v>345</v>
      </c>
      <c r="M25" s="38">
        <v>246</v>
      </c>
      <c r="N25" s="46">
        <f t="shared" si="3"/>
        <v>9.3495934959349594</v>
      </c>
      <c r="O25" s="46">
        <f t="shared" si="4"/>
        <v>7.2502210433244914</v>
      </c>
      <c r="P25" s="38">
        <v>547</v>
      </c>
      <c r="Q25" s="38">
        <v>225</v>
      </c>
      <c r="R25" s="46">
        <f t="shared" si="5"/>
        <v>23.060708263069142</v>
      </c>
      <c r="S25" s="46">
        <f t="shared" si="6"/>
        <v>12.281659388646288</v>
      </c>
      <c r="T25" s="38">
        <v>67</v>
      </c>
      <c r="U25" s="38">
        <v>48</v>
      </c>
      <c r="V25" s="46">
        <f t="shared" si="7"/>
        <v>9.0909090909090917</v>
      </c>
      <c r="W25" s="46">
        <f t="shared" si="8"/>
        <v>7.384615384615385</v>
      </c>
      <c r="X25" s="38">
        <f t="shared" si="9"/>
        <v>959</v>
      </c>
      <c r="Y25" s="38">
        <f t="shared" si="10"/>
        <v>519</v>
      </c>
      <c r="Z25" s="46">
        <f t="shared" si="11"/>
        <v>14.105015443447567</v>
      </c>
      <c r="AA25" s="46">
        <f t="shared" si="12"/>
        <v>8.8340425531914892</v>
      </c>
      <c r="AB25" s="38">
        <v>8</v>
      </c>
      <c r="AC25" s="38">
        <v>13</v>
      </c>
      <c r="AD25" s="46">
        <f t="shared" si="13"/>
        <v>2.318840579710145</v>
      </c>
      <c r="AE25" s="46">
        <f t="shared" si="14"/>
        <v>5.2845528455284558</v>
      </c>
      <c r="AF25" s="38"/>
      <c r="AG25" s="38">
        <v>1</v>
      </c>
      <c r="AH25" s="46">
        <f t="shared" si="15"/>
        <v>0</v>
      </c>
      <c r="AI25" s="46">
        <f t="shared" si="16"/>
        <v>0.44444444444444442</v>
      </c>
      <c r="AJ25" s="38"/>
      <c r="AK25" s="38"/>
      <c r="AL25" s="46">
        <f t="shared" si="17"/>
        <v>0</v>
      </c>
      <c r="AM25" s="46">
        <f t="shared" si="18"/>
        <v>0</v>
      </c>
      <c r="AN25" s="38">
        <f t="shared" si="19"/>
        <v>8</v>
      </c>
      <c r="AO25" s="38">
        <f t="shared" si="20"/>
        <v>14</v>
      </c>
      <c r="AP25" s="46">
        <f t="shared" si="21"/>
        <v>0.83420229405630864</v>
      </c>
      <c r="AQ25" s="46">
        <f t="shared" si="22"/>
        <v>2.6974951830443161</v>
      </c>
      <c r="AR25" s="44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</row>
    <row r="26" spans="1:245" x14ac:dyDescent="0.2">
      <c r="A26" s="35" t="s">
        <v>87</v>
      </c>
      <c r="B26" s="18" t="s">
        <v>441</v>
      </c>
      <c r="C26" s="38">
        <v>6705</v>
      </c>
      <c r="D26" s="38">
        <v>7154</v>
      </c>
      <c r="E26" s="38">
        <v>3041</v>
      </c>
      <c r="F26" s="38">
        <v>5714</v>
      </c>
      <c r="G26" s="38">
        <v>692</v>
      </c>
      <c r="H26" s="38">
        <v>587</v>
      </c>
      <c r="I26" s="38">
        <f t="shared" si="0"/>
        <v>10438</v>
      </c>
      <c r="J26" s="38">
        <f t="shared" si="1"/>
        <v>13455</v>
      </c>
      <c r="K26" s="46">
        <f t="shared" si="2"/>
        <v>28.904004598582105</v>
      </c>
      <c r="L26" s="38">
        <v>668</v>
      </c>
      <c r="M26" s="38">
        <v>315</v>
      </c>
      <c r="N26" s="46">
        <f t="shared" si="3"/>
        <v>9.9627143922445942</v>
      </c>
      <c r="O26" s="46">
        <f t="shared" si="4"/>
        <v>4.4031311154598827</v>
      </c>
      <c r="P26" s="38">
        <v>730</v>
      </c>
      <c r="Q26" s="38">
        <v>240</v>
      </c>
      <c r="R26" s="46">
        <f t="shared" si="5"/>
        <v>24.005261427162118</v>
      </c>
      <c r="S26" s="46">
        <f t="shared" si="6"/>
        <v>4.2002100105005251</v>
      </c>
      <c r="T26" s="38">
        <v>114</v>
      </c>
      <c r="U26" s="38">
        <v>68</v>
      </c>
      <c r="V26" s="46">
        <f t="shared" si="7"/>
        <v>16.473988439306357</v>
      </c>
      <c r="W26" s="46">
        <f t="shared" si="8"/>
        <v>11.584327086882453</v>
      </c>
      <c r="X26" s="38">
        <f t="shared" si="9"/>
        <v>1512</v>
      </c>
      <c r="Y26" s="38">
        <f t="shared" si="10"/>
        <v>623</v>
      </c>
      <c r="Z26" s="46">
        <f t="shared" si="11"/>
        <v>14.485533627131634</v>
      </c>
      <c r="AA26" s="46">
        <f t="shared" si="12"/>
        <v>4.6302489780750644</v>
      </c>
      <c r="AB26" s="38">
        <v>13</v>
      </c>
      <c r="AC26" s="38">
        <v>15</v>
      </c>
      <c r="AD26" s="46">
        <f t="shared" si="13"/>
        <v>1.9461077844311379</v>
      </c>
      <c r="AE26" s="46">
        <f t="shared" si="14"/>
        <v>4.7619047619047619</v>
      </c>
      <c r="AF26" s="38">
        <v>4</v>
      </c>
      <c r="AG26" s="38"/>
      <c r="AH26" s="46">
        <f t="shared" si="15"/>
        <v>0.54794520547945202</v>
      </c>
      <c r="AI26" s="46">
        <f t="shared" si="16"/>
        <v>0</v>
      </c>
      <c r="AJ26" s="38"/>
      <c r="AK26" s="38"/>
      <c r="AL26" s="46">
        <f t="shared" si="17"/>
        <v>0</v>
      </c>
      <c r="AM26" s="46">
        <f t="shared" si="18"/>
        <v>0</v>
      </c>
      <c r="AN26" s="38">
        <f t="shared" si="19"/>
        <v>17</v>
      </c>
      <c r="AO26" s="38">
        <f t="shared" si="20"/>
        <v>15</v>
      </c>
      <c r="AP26" s="46">
        <f t="shared" si="21"/>
        <v>1.1243386243386242</v>
      </c>
      <c r="AQ26" s="46">
        <f t="shared" si="22"/>
        <v>2.4077046548956664</v>
      </c>
      <c r="AR26" s="44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</row>
    <row r="27" spans="1:245" x14ac:dyDescent="0.2">
      <c r="A27" s="35" t="s">
        <v>88</v>
      </c>
      <c r="B27" s="18" t="s">
        <v>442</v>
      </c>
      <c r="C27" s="38">
        <v>5740</v>
      </c>
      <c r="D27" s="38">
        <v>5648</v>
      </c>
      <c r="E27" s="38">
        <v>1482</v>
      </c>
      <c r="F27" s="38">
        <v>1358</v>
      </c>
      <c r="G27" s="38">
        <v>441</v>
      </c>
      <c r="H27" s="38">
        <v>475</v>
      </c>
      <c r="I27" s="38">
        <f t="shared" si="0"/>
        <v>7663</v>
      </c>
      <c r="J27" s="38">
        <f t="shared" si="1"/>
        <v>7481</v>
      </c>
      <c r="K27" s="46">
        <f t="shared" si="2"/>
        <v>-2.3750489364478682</v>
      </c>
      <c r="L27" s="38">
        <v>104</v>
      </c>
      <c r="M27" s="38">
        <v>60</v>
      </c>
      <c r="N27" s="46">
        <f t="shared" si="3"/>
        <v>1.8118466898954706</v>
      </c>
      <c r="O27" s="46">
        <f t="shared" si="4"/>
        <v>1.0623229461756374</v>
      </c>
      <c r="P27" s="38">
        <v>342</v>
      </c>
      <c r="Q27" s="38">
        <v>180</v>
      </c>
      <c r="R27" s="46">
        <f t="shared" si="5"/>
        <v>23.076923076923077</v>
      </c>
      <c r="S27" s="46">
        <f t="shared" si="6"/>
        <v>13.25478645066274</v>
      </c>
      <c r="T27" s="38">
        <v>37</v>
      </c>
      <c r="U27" s="38">
        <v>21</v>
      </c>
      <c r="V27" s="46">
        <f t="shared" si="7"/>
        <v>8.3900226757369616</v>
      </c>
      <c r="W27" s="46">
        <f t="shared" si="8"/>
        <v>4.4210526315789469</v>
      </c>
      <c r="X27" s="38">
        <f t="shared" si="9"/>
        <v>483</v>
      </c>
      <c r="Y27" s="38">
        <f t="shared" si="10"/>
        <v>261</v>
      </c>
      <c r="Z27" s="46">
        <f t="shared" si="11"/>
        <v>6.3030144851885685</v>
      </c>
      <c r="AA27" s="46">
        <f t="shared" si="12"/>
        <v>3.4888383905894931</v>
      </c>
      <c r="AB27" s="38">
        <v>5</v>
      </c>
      <c r="AC27" s="38">
        <v>5</v>
      </c>
      <c r="AD27" s="46">
        <f t="shared" si="13"/>
        <v>4.8076923076923084</v>
      </c>
      <c r="AE27" s="46">
        <f t="shared" si="14"/>
        <v>8.3333333333333321</v>
      </c>
      <c r="AF27" s="38"/>
      <c r="AG27" s="38"/>
      <c r="AH27" s="46">
        <f t="shared" si="15"/>
        <v>0</v>
      </c>
      <c r="AI27" s="46">
        <f t="shared" si="16"/>
        <v>0</v>
      </c>
      <c r="AJ27" s="38"/>
      <c r="AK27" s="38"/>
      <c r="AL27" s="46">
        <f t="shared" si="17"/>
        <v>0</v>
      </c>
      <c r="AM27" s="46">
        <f t="shared" si="18"/>
        <v>0</v>
      </c>
      <c r="AN27" s="38">
        <f t="shared" si="19"/>
        <v>5</v>
      </c>
      <c r="AO27" s="38">
        <f t="shared" si="20"/>
        <v>5</v>
      </c>
      <c r="AP27" s="46">
        <f t="shared" si="21"/>
        <v>1.0351966873706004</v>
      </c>
      <c r="AQ27" s="46">
        <f t="shared" si="22"/>
        <v>1.9157088122605364</v>
      </c>
      <c r="AR27" s="44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</row>
    <row r="28" spans="1:245" x14ac:dyDescent="0.2">
      <c r="A28" s="35" t="s">
        <v>89</v>
      </c>
      <c r="B28" s="18" t="s">
        <v>443</v>
      </c>
      <c r="C28" s="38">
        <v>22893</v>
      </c>
      <c r="D28" s="38">
        <v>21855</v>
      </c>
      <c r="E28" s="38">
        <v>7908</v>
      </c>
      <c r="F28" s="38">
        <v>6916</v>
      </c>
      <c r="G28" s="38">
        <v>1352</v>
      </c>
      <c r="H28" s="38">
        <v>1593</v>
      </c>
      <c r="I28" s="38">
        <f t="shared" si="0"/>
        <v>32153</v>
      </c>
      <c r="J28" s="38">
        <f t="shared" si="1"/>
        <v>30364</v>
      </c>
      <c r="K28" s="46">
        <f t="shared" si="2"/>
        <v>-5.5640220197182231</v>
      </c>
      <c r="L28" s="38">
        <v>2443</v>
      </c>
      <c r="M28" s="38">
        <v>1525</v>
      </c>
      <c r="N28" s="46">
        <f t="shared" si="3"/>
        <v>10.671384265932819</v>
      </c>
      <c r="O28" s="46">
        <f t="shared" si="4"/>
        <v>6.9778082818576985</v>
      </c>
      <c r="P28" s="38">
        <v>2286</v>
      </c>
      <c r="Q28" s="38">
        <v>1262</v>
      </c>
      <c r="R28" s="46">
        <f t="shared" si="5"/>
        <v>28.90743550834598</v>
      </c>
      <c r="S28" s="46">
        <f t="shared" si="6"/>
        <v>18.247541931752458</v>
      </c>
      <c r="T28" s="38">
        <v>163</v>
      </c>
      <c r="U28" s="38">
        <v>147</v>
      </c>
      <c r="V28" s="46">
        <f t="shared" si="7"/>
        <v>12.05621301775148</v>
      </c>
      <c r="W28" s="46">
        <f t="shared" si="8"/>
        <v>9.2278719397363478</v>
      </c>
      <c r="X28" s="38">
        <f t="shared" si="9"/>
        <v>4892</v>
      </c>
      <c r="Y28" s="38">
        <f t="shared" si="10"/>
        <v>2934</v>
      </c>
      <c r="Z28" s="46">
        <f t="shared" si="11"/>
        <v>15.214754455260785</v>
      </c>
      <c r="AA28" s="46">
        <f t="shared" si="12"/>
        <v>9.6627585298379657</v>
      </c>
      <c r="AB28" s="38">
        <v>136</v>
      </c>
      <c r="AC28" s="38">
        <v>381</v>
      </c>
      <c r="AD28" s="46">
        <f t="shared" si="13"/>
        <v>5.5669259107654518</v>
      </c>
      <c r="AE28" s="46">
        <f t="shared" si="14"/>
        <v>24.983606557377051</v>
      </c>
      <c r="AF28" s="38">
        <v>13</v>
      </c>
      <c r="AG28" s="38">
        <v>10</v>
      </c>
      <c r="AH28" s="46">
        <f t="shared" si="15"/>
        <v>0.56867891513560809</v>
      </c>
      <c r="AI28" s="46">
        <f t="shared" si="16"/>
        <v>0.79239302694136293</v>
      </c>
      <c r="AJ28" s="38">
        <v>1</v>
      </c>
      <c r="AK28" s="38">
        <v>1</v>
      </c>
      <c r="AL28" s="46">
        <f t="shared" si="17"/>
        <v>0.61349693251533743</v>
      </c>
      <c r="AM28" s="46">
        <f t="shared" si="18"/>
        <v>0.68027210884353739</v>
      </c>
      <c r="AN28" s="38">
        <f t="shared" si="19"/>
        <v>150</v>
      </c>
      <c r="AO28" s="38">
        <f t="shared" si="20"/>
        <v>392</v>
      </c>
      <c r="AP28" s="46">
        <f t="shared" si="21"/>
        <v>3.0662305805396568</v>
      </c>
      <c r="AQ28" s="46">
        <f t="shared" si="22"/>
        <v>13.36059986366735</v>
      </c>
      <c r="AR28" s="44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</row>
    <row r="29" spans="1:245" x14ac:dyDescent="0.2">
      <c r="A29" s="35" t="s">
        <v>90</v>
      </c>
      <c r="B29" s="18" t="s">
        <v>444</v>
      </c>
      <c r="C29" s="38">
        <v>6584</v>
      </c>
      <c r="D29" s="38">
        <v>6906</v>
      </c>
      <c r="E29" s="38">
        <v>2222</v>
      </c>
      <c r="F29" s="38">
        <v>2119</v>
      </c>
      <c r="G29" s="38">
        <v>533</v>
      </c>
      <c r="H29" s="38">
        <v>571</v>
      </c>
      <c r="I29" s="38">
        <f t="shared" si="0"/>
        <v>9339</v>
      </c>
      <c r="J29" s="38">
        <f t="shared" si="1"/>
        <v>9596</v>
      </c>
      <c r="K29" s="46">
        <f t="shared" si="2"/>
        <v>2.7519006317592982</v>
      </c>
      <c r="L29" s="38">
        <v>451</v>
      </c>
      <c r="M29" s="38">
        <v>237</v>
      </c>
      <c r="N29" s="46">
        <f t="shared" si="3"/>
        <v>6.8499392466585665</v>
      </c>
      <c r="O29" s="46">
        <f t="shared" si="4"/>
        <v>3.4317984361424849</v>
      </c>
      <c r="P29" s="38">
        <v>655</v>
      </c>
      <c r="Q29" s="38">
        <v>345</v>
      </c>
      <c r="R29" s="46">
        <f t="shared" si="5"/>
        <v>29.477947794779482</v>
      </c>
      <c r="S29" s="46">
        <f t="shared" si="6"/>
        <v>16.281264747522417</v>
      </c>
      <c r="T29" s="38">
        <v>40</v>
      </c>
      <c r="U29" s="38">
        <v>25</v>
      </c>
      <c r="V29" s="46">
        <f t="shared" si="7"/>
        <v>7.5046904315197001</v>
      </c>
      <c r="W29" s="46">
        <f t="shared" si="8"/>
        <v>4.3782837127845884</v>
      </c>
      <c r="X29" s="38">
        <f t="shared" si="9"/>
        <v>1146</v>
      </c>
      <c r="Y29" s="38">
        <f t="shared" si="10"/>
        <v>607</v>
      </c>
      <c r="Z29" s="46">
        <f t="shared" si="11"/>
        <v>12.271121105043367</v>
      </c>
      <c r="AA29" s="46">
        <f t="shared" si="12"/>
        <v>6.3255523134639429</v>
      </c>
      <c r="AB29" s="38">
        <v>20</v>
      </c>
      <c r="AC29" s="38">
        <v>13</v>
      </c>
      <c r="AD29" s="46">
        <f t="shared" si="13"/>
        <v>4.434589800443459</v>
      </c>
      <c r="AE29" s="46">
        <f t="shared" si="14"/>
        <v>5.485232067510549</v>
      </c>
      <c r="AF29" s="38">
        <v>13</v>
      </c>
      <c r="AG29" s="38">
        <v>12</v>
      </c>
      <c r="AH29" s="46">
        <f t="shared" si="15"/>
        <v>1.9847328244274809</v>
      </c>
      <c r="AI29" s="46">
        <f t="shared" si="16"/>
        <v>3.4782608695652173</v>
      </c>
      <c r="AJ29" s="38"/>
      <c r="AK29" s="38"/>
      <c r="AL29" s="46">
        <f t="shared" si="17"/>
        <v>0</v>
      </c>
      <c r="AM29" s="46">
        <f t="shared" si="18"/>
        <v>0</v>
      </c>
      <c r="AN29" s="38">
        <f t="shared" si="19"/>
        <v>33</v>
      </c>
      <c r="AO29" s="38">
        <f t="shared" si="20"/>
        <v>25</v>
      </c>
      <c r="AP29" s="46">
        <f t="shared" si="21"/>
        <v>2.8795811518324608</v>
      </c>
      <c r="AQ29" s="46">
        <f t="shared" si="22"/>
        <v>4.1186161449752881</v>
      </c>
      <c r="AR29" s="44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</row>
    <row r="30" spans="1:245" x14ac:dyDescent="0.2">
      <c r="A30" s="35" t="s">
        <v>91</v>
      </c>
      <c r="B30" s="18" t="s">
        <v>445</v>
      </c>
      <c r="C30" s="38">
        <v>6059</v>
      </c>
      <c r="D30" s="38">
        <v>6759</v>
      </c>
      <c r="E30" s="38">
        <v>2377</v>
      </c>
      <c r="F30" s="38">
        <v>2518</v>
      </c>
      <c r="G30" s="38">
        <v>665</v>
      </c>
      <c r="H30" s="38">
        <v>657</v>
      </c>
      <c r="I30" s="38">
        <f t="shared" si="0"/>
        <v>9101</v>
      </c>
      <c r="J30" s="38">
        <f t="shared" si="1"/>
        <v>9934</v>
      </c>
      <c r="K30" s="46">
        <f t="shared" si="2"/>
        <v>9.1528403472145925</v>
      </c>
      <c r="L30" s="38">
        <v>341</v>
      </c>
      <c r="M30" s="38">
        <v>207</v>
      </c>
      <c r="N30" s="46">
        <f t="shared" si="3"/>
        <v>5.6279914177256973</v>
      </c>
      <c r="O30" s="46">
        <f t="shared" si="4"/>
        <v>3.062583222370173</v>
      </c>
      <c r="P30" s="38">
        <v>580</v>
      </c>
      <c r="Q30" s="38">
        <v>348</v>
      </c>
      <c r="R30" s="46">
        <f t="shared" si="5"/>
        <v>24.400504838031132</v>
      </c>
      <c r="S30" s="46">
        <f t="shared" si="6"/>
        <v>13.820492454328834</v>
      </c>
      <c r="T30" s="38">
        <v>126</v>
      </c>
      <c r="U30" s="38">
        <v>74</v>
      </c>
      <c r="V30" s="46">
        <f t="shared" si="7"/>
        <v>18.947368421052634</v>
      </c>
      <c r="W30" s="46">
        <f t="shared" si="8"/>
        <v>11.263318112633181</v>
      </c>
      <c r="X30" s="38">
        <f t="shared" si="9"/>
        <v>1047</v>
      </c>
      <c r="Y30" s="38">
        <f t="shared" si="10"/>
        <v>629</v>
      </c>
      <c r="Z30" s="46">
        <f t="shared" si="11"/>
        <v>11.504230304362158</v>
      </c>
      <c r="AA30" s="46">
        <f t="shared" si="12"/>
        <v>6.331789812764244</v>
      </c>
      <c r="AB30" s="38">
        <v>15</v>
      </c>
      <c r="AC30" s="38">
        <v>17</v>
      </c>
      <c r="AD30" s="46">
        <f t="shared" si="13"/>
        <v>4.3988269794721413</v>
      </c>
      <c r="AE30" s="46">
        <f t="shared" si="14"/>
        <v>8.2125603864734309</v>
      </c>
      <c r="AF30" s="38">
        <v>5</v>
      </c>
      <c r="AG30" s="38">
        <v>1</v>
      </c>
      <c r="AH30" s="46">
        <f t="shared" si="15"/>
        <v>0.86206896551724133</v>
      </c>
      <c r="AI30" s="46">
        <f t="shared" si="16"/>
        <v>0.28735632183908044</v>
      </c>
      <c r="AJ30" s="38"/>
      <c r="AK30" s="38"/>
      <c r="AL30" s="46">
        <f t="shared" si="17"/>
        <v>0</v>
      </c>
      <c r="AM30" s="46">
        <f t="shared" si="18"/>
        <v>0</v>
      </c>
      <c r="AN30" s="38">
        <f t="shared" si="19"/>
        <v>20</v>
      </c>
      <c r="AO30" s="38">
        <f t="shared" si="20"/>
        <v>18</v>
      </c>
      <c r="AP30" s="46">
        <f t="shared" si="21"/>
        <v>1.9102196752626552</v>
      </c>
      <c r="AQ30" s="46">
        <f t="shared" si="22"/>
        <v>2.8616852146263914</v>
      </c>
      <c r="AR30" s="44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  <c r="HZ30" s="25"/>
      <c r="IA30" s="25"/>
      <c r="IB30" s="25"/>
      <c r="IC30" s="25"/>
      <c r="ID30" s="25"/>
      <c r="IE30" s="25"/>
      <c r="IF30" s="25"/>
      <c r="IG30" s="25"/>
      <c r="IH30" s="25"/>
      <c r="II30" s="25"/>
      <c r="IJ30" s="25"/>
      <c r="IK30" s="25"/>
    </row>
    <row r="31" spans="1:245" x14ac:dyDescent="0.2">
      <c r="A31" s="35" t="s">
        <v>92</v>
      </c>
      <c r="B31" s="18" t="s">
        <v>469</v>
      </c>
      <c r="C31" s="38">
        <v>7771</v>
      </c>
      <c r="D31" s="38">
        <v>7374</v>
      </c>
      <c r="E31" s="38">
        <v>2145</v>
      </c>
      <c r="F31" s="38">
        <v>2295</v>
      </c>
      <c r="G31" s="38">
        <v>562</v>
      </c>
      <c r="H31" s="38">
        <v>602</v>
      </c>
      <c r="I31" s="38">
        <f t="shared" si="0"/>
        <v>10478</v>
      </c>
      <c r="J31" s="38">
        <f t="shared" si="1"/>
        <v>10271</v>
      </c>
      <c r="K31" s="46">
        <f t="shared" si="2"/>
        <v>-1.9755678564611543</v>
      </c>
      <c r="L31" s="38">
        <v>348</v>
      </c>
      <c r="M31" s="38">
        <v>624</v>
      </c>
      <c r="N31" s="46">
        <f t="shared" si="3"/>
        <v>4.4781881353751132</v>
      </c>
      <c r="O31" s="46">
        <f t="shared" si="4"/>
        <v>8.4621643612693234</v>
      </c>
      <c r="P31" s="38">
        <v>204</v>
      </c>
      <c r="Q31" s="38">
        <v>449</v>
      </c>
      <c r="R31" s="46">
        <f t="shared" si="5"/>
        <v>9.51048951048951</v>
      </c>
      <c r="S31" s="46">
        <f t="shared" si="6"/>
        <v>19.564270152505447</v>
      </c>
      <c r="T31" s="38">
        <v>50</v>
      </c>
      <c r="U31" s="38">
        <v>90</v>
      </c>
      <c r="V31" s="46">
        <f t="shared" si="7"/>
        <v>8.8967971530249113</v>
      </c>
      <c r="W31" s="46">
        <f t="shared" si="8"/>
        <v>14.950166112956811</v>
      </c>
      <c r="X31" s="38">
        <f t="shared" si="9"/>
        <v>602</v>
      </c>
      <c r="Y31" s="38">
        <f t="shared" si="10"/>
        <v>1163</v>
      </c>
      <c r="Z31" s="46">
        <f t="shared" si="11"/>
        <v>5.7453712540561179</v>
      </c>
      <c r="AA31" s="46">
        <f t="shared" si="12"/>
        <v>11.323142829325285</v>
      </c>
      <c r="AB31" s="38">
        <v>53</v>
      </c>
      <c r="AC31" s="38">
        <v>67</v>
      </c>
      <c r="AD31" s="46">
        <f t="shared" si="13"/>
        <v>15.229885057471265</v>
      </c>
      <c r="AE31" s="46">
        <f t="shared" si="14"/>
        <v>10.737179487179487</v>
      </c>
      <c r="AF31" s="38">
        <v>8</v>
      </c>
      <c r="AG31" s="38">
        <v>5</v>
      </c>
      <c r="AH31" s="46">
        <f t="shared" si="15"/>
        <v>3.9215686274509802</v>
      </c>
      <c r="AI31" s="46">
        <f t="shared" si="16"/>
        <v>1.1135857461024499</v>
      </c>
      <c r="AJ31" s="38">
        <v>1</v>
      </c>
      <c r="AK31" s="38"/>
      <c r="AL31" s="46">
        <f t="shared" si="17"/>
        <v>2</v>
      </c>
      <c r="AM31" s="46">
        <f t="shared" si="18"/>
        <v>0</v>
      </c>
      <c r="AN31" s="38">
        <f t="shared" si="19"/>
        <v>62</v>
      </c>
      <c r="AO31" s="38">
        <f t="shared" si="20"/>
        <v>72</v>
      </c>
      <c r="AP31" s="46">
        <f t="shared" si="21"/>
        <v>10.299003322259136</v>
      </c>
      <c r="AQ31" s="46">
        <f t="shared" si="22"/>
        <v>6.1908856405846944</v>
      </c>
      <c r="AR31" s="44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</row>
    <row r="32" spans="1:245" x14ac:dyDescent="0.2">
      <c r="A32" s="35" t="s">
        <v>93</v>
      </c>
      <c r="B32" s="18" t="s">
        <v>447</v>
      </c>
      <c r="C32" s="38">
        <v>4087</v>
      </c>
      <c r="D32" s="38">
        <v>4678</v>
      </c>
      <c r="E32" s="38">
        <v>1490</v>
      </c>
      <c r="F32" s="38">
        <v>1304</v>
      </c>
      <c r="G32" s="38">
        <v>992</v>
      </c>
      <c r="H32" s="38">
        <v>713</v>
      </c>
      <c r="I32" s="38">
        <f t="shared" si="0"/>
        <v>6569</v>
      </c>
      <c r="J32" s="38">
        <f t="shared" si="1"/>
        <v>6695</v>
      </c>
      <c r="K32" s="46">
        <f t="shared" si="2"/>
        <v>1.9181001674531899</v>
      </c>
      <c r="L32" s="38">
        <v>103</v>
      </c>
      <c r="M32" s="38">
        <v>66</v>
      </c>
      <c r="N32" s="46">
        <f t="shared" si="3"/>
        <v>2.5201859554685591</v>
      </c>
      <c r="O32" s="46">
        <f t="shared" si="4"/>
        <v>1.4108593415989741</v>
      </c>
      <c r="P32" s="38">
        <v>308</v>
      </c>
      <c r="Q32" s="38">
        <v>149</v>
      </c>
      <c r="R32" s="46">
        <f t="shared" si="5"/>
        <v>20.671140939597315</v>
      </c>
      <c r="S32" s="46">
        <f t="shared" si="6"/>
        <v>11.42638036809816</v>
      </c>
      <c r="T32" s="38">
        <v>28</v>
      </c>
      <c r="U32" s="38">
        <v>11</v>
      </c>
      <c r="V32" s="46">
        <f t="shared" si="7"/>
        <v>2.82258064516129</v>
      </c>
      <c r="W32" s="46">
        <f t="shared" si="8"/>
        <v>1.5427769985974753</v>
      </c>
      <c r="X32" s="38">
        <f t="shared" si="9"/>
        <v>439</v>
      </c>
      <c r="Y32" s="38">
        <f t="shared" si="10"/>
        <v>226</v>
      </c>
      <c r="Z32" s="46">
        <f t="shared" si="11"/>
        <v>6.6829045516821433</v>
      </c>
      <c r="AA32" s="46">
        <f t="shared" si="12"/>
        <v>3.3756534727408511</v>
      </c>
      <c r="AB32" s="38">
        <v>8</v>
      </c>
      <c r="AC32" s="38">
        <v>5</v>
      </c>
      <c r="AD32" s="46">
        <f t="shared" si="13"/>
        <v>7.7669902912621351</v>
      </c>
      <c r="AE32" s="46">
        <f t="shared" si="14"/>
        <v>7.5757575757575761</v>
      </c>
      <c r="AF32" s="38"/>
      <c r="AG32" s="38">
        <v>1</v>
      </c>
      <c r="AH32" s="46">
        <f t="shared" si="15"/>
        <v>0</v>
      </c>
      <c r="AI32" s="46">
        <f t="shared" si="16"/>
        <v>0.67114093959731547</v>
      </c>
      <c r="AJ32" s="38"/>
      <c r="AK32" s="38"/>
      <c r="AL32" s="46">
        <f t="shared" si="17"/>
        <v>0</v>
      </c>
      <c r="AM32" s="46">
        <f t="shared" si="18"/>
        <v>0</v>
      </c>
      <c r="AN32" s="38">
        <f t="shared" si="19"/>
        <v>8</v>
      </c>
      <c r="AO32" s="38">
        <f t="shared" si="20"/>
        <v>6</v>
      </c>
      <c r="AP32" s="46">
        <f t="shared" si="21"/>
        <v>1.8223234624145785</v>
      </c>
      <c r="AQ32" s="46">
        <f t="shared" si="22"/>
        <v>2.6548672566371683</v>
      </c>
      <c r="AR32" s="44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</row>
    <row r="33" spans="1:245" x14ac:dyDescent="0.2">
      <c r="A33" s="35" t="s">
        <v>94</v>
      </c>
      <c r="B33" s="18" t="s">
        <v>448</v>
      </c>
      <c r="C33" s="38">
        <v>5300</v>
      </c>
      <c r="D33" s="38">
        <v>5817</v>
      </c>
      <c r="E33" s="38">
        <v>1828</v>
      </c>
      <c r="F33" s="38">
        <v>1810</v>
      </c>
      <c r="G33" s="38">
        <v>611</v>
      </c>
      <c r="H33" s="38">
        <v>452</v>
      </c>
      <c r="I33" s="38">
        <f t="shared" si="0"/>
        <v>7739</v>
      </c>
      <c r="J33" s="38">
        <f t="shared" si="1"/>
        <v>8079</v>
      </c>
      <c r="K33" s="46">
        <f t="shared" si="2"/>
        <v>4.3933324718955902</v>
      </c>
      <c r="L33" s="38">
        <v>421</v>
      </c>
      <c r="M33" s="38">
        <v>174</v>
      </c>
      <c r="N33" s="46">
        <f t="shared" si="3"/>
        <v>7.9433962264150946</v>
      </c>
      <c r="O33" s="46">
        <f t="shared" si="4"/>
        <v>2.9912325941206808</v>
      </c>
      <c r="P33" s="38">
        <v>411</v>
      </c>
      <c r="Q33" s="38">
        <v>250</v>
      </c>
      <c r="R33" s="46">
        <f t="shared" si="5"/>
        <v>22.483588621444202</v>
      </c>
      <c r="S33" s="46">
        <f t="shared" si="6"/>
        <v>13.812154696132598</v>
      </c>
      <c r="T33" s="38">
        <v>68</v>
      </c>
      <c r="U33" s="38">
        <v>16</v>
      </c>
      <c r="V33" s="46">
        <f t="shared" si="7"/>
        <v>11.129296235679215</v>
      </c>
      <c r="W33" s="46">
        <f t="shared" si="8"/>
        <v>3.5398230088495577</v>
      </c>
      <c r="X33" s="38">
        <f t="shared" si="9"/>
        <v>900</v>
      </c>
      <c r="Y33" s="38">
        <f t="shared" si="10"/>
        <v>440</v>
      </c>
      <c r="Z33" s="46">
        <f t="shared" si="11"/>
        <v>11.629409484429514</v>
      </c>
      <c r="AA33" s="46">
        <f t="shared" si="12"/>
        <v>5.4462185914098278</v>
      </c>
      <c r="AB33" s="38">
        <v>15</v>
      </c>
      <c r="AC33" s="38">
        <v>10</v>
      </c>
      <c r="AD33" s="46">
        <f t="shared" si="13"/>
        <v>3.5629453681710213</v>
      </c>
      <c r="AE33" s="46">
        <f t="shared" si="14"/>
        <v>5.7471264367816088</v>
      </c>
      <c r="AF33" s="38">
        <v>1</v>
      </c>
      <c r="AG33" s="38">
        <v>1</v>
      </c>
      <c r="AH33" s="46">
        <f t="shared" si="15"/>
        <v>0.24330900243309003</v>
      </c>
      <c r="AI33" s="46">
        <f t="shared" si="16"/>
        <v>0.4</v>
      </c>
      <c r="AJ33" s="38"/>
      <c r="AK33" s="38"/>
      <c r="AL33" s="46">
        <f t="shared" si="17"/>
        <v>0</v>
      </c>
      <c r="AM33" s="46">
        <f t="shared" si="18"/>
        <v>0</v>
      </c>
      <c r="AN33" s="38">
        <f t="shared" si="19"/>
        <v>16</v>
      </c>
      <c r="AO33" s="38">
        <f t="shared" si="20"/>
        <v>11</v>
      </c>
      <c r="AP33" s="46">
        <f t="shared" si="21"/>
        <v>1.7777777777777777</v>
      </c>
      <c r="AQ33" s="46">
        <f t="shared" si="22"/>
        <v>2.5</v>
      </c>
      <c r="AR33" s="44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</row>
    <row r="34" spans="1:245" x14ac:dyDescent="0.2">
      <c r="A34" s="35" t="s">
        <v>96</v>
      </c>
      <c r="B34" s="37" t="s">
        <v>124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46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4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  <c r="II34" s="25"/>
      <c r="IJ34" s="25"/>
      <c r="IK34" s="25"/>
    </row>
    <row r="35" spans="1:245" s="213" customFormat="1" x14ac:dyDescent="0.2">
      <c r="A35" s="214"/>
      <c r="B35" s="215" t="s">
        <v>52</v>
      </c>
      <c r="C35" s="216">
        <f t="shared" ref="C35:H35" si="23">SUM(C9:C34)</f>
        <v>253131</v>
      </c>
      <c r="D35" s="216">
        <f t="shared" si="23"/>
        <v>251871</v>
      </c>
      <c r="E35" s="216">
        <f t="shared" si="23"/>
        <v>108697</v>
      </c>
      <c r="F35" s="216">
        <f t="shared" si="23"/>
        <v>104960</v>
      </c>
      <c r="G35" s="216">
        <f t="shared" si="23"/>
        <v>26432</v>
      </c>
      <c r="H35" s="216">
        <f t="shared" si="23"/>
        <v>23622</v>
      </c>
      <c r="I35" s="217">
        <f>C35+E35+G35</f>
        <v>388260</v>
      </c>
      <c r="J35" s="217">
        <f>D35+F35+H35</f>
        <v>380453</v>
      </c>
      <c r="K35" s="218">
        <f>J35/I35*100-100</f>
        <v>-2.0107659815587482</v>
      </c>
      <c r="L35" s="216">
        <f>SUM(L9:L34)</f>
        <v>19554</v>
      </c>
      <c r="M35" s="216">
        <f>SUM(M9:M34)</f>
        <v>10433</v>
      </c>
      <c r="N35" s="218">
        <f>L35/C35*100</f>
        <v>7.7248539293883409</v>
      </c>
      <c r="O35" s="218">
        <f>M35/D35*100</f>
        <v>4.1421997768699059</v>
      </c>
      <c r="P35" s="216">
        <f>SUM(P9:P34)</f>
        <v>33837</v>
      </c>
      <c r="Q35" s="216">
        <f>SUM(Q9:Q34)</f>
        <v>20516</v>
      </c>
      <c r="R35" s="218">
        <f>P35/E35*100</f>
        <v>31.129653992290496</v>
      </c>
      <c r="S35" s="218">
        <f>Q35/F35*100</f>
        <v>19.546493902439025</v>
      </c>
      <c r="T35" s="216">
        <f>SUM(T9:T34)</f>
        <v>4355</v>
      </c>
      <c r="U35" s="216">
        <f>SUM(U9:U34)</f>
        <v>2182</v>
      </c>
      <c r="V35" s="218">
        <f>T35/G35*100</f>
        <v>16.476240920096853</v>
      </c>
      <c r="W35" s="218">
        <f>U35/H35*100</f>
        <v>9.2371518076369483</v>
      </c>
      <c r="X35" s="217">
        <f>L35+P35+T35</f>
        <v>57746</v>
      </c>
      <c r="Y35" s="217">
        <f>M35+Q35+U35</f>
        <v>33131</v>
      </c>
      <c r="Z35" s="218">
        <f>X35/I35*100</f>
        <v>14.873023231854942</v>
      </c>
      <c r="AA35" s="218">
        <f>Y35/J35*100</f>
        <v>8.7083029966907866</v>
      </c>
      <c r="AB35" s="216">
        <f>SUM(AB9:AB34)</f>
        <v>1275</v>
      </c>
      <c r="AC35" s="216">
        <f>SUM(AC9:AC34)</f>
        <v>1645</v>
      </c>
      <c r="AD35" s="218">
        <f>AB35/L35*100</f>
        <v>6.5204050322184726</v>
      </c>
      <c r="AE35" s="218">
        <f>AC35/M35*100</f>
        <v>15.767276909805425</v>
      </c>
      <c r="AF35" s="216">
        <f>SUM(AF9:AF34)</f>
        <v>1295</v>
      </c>
      <c r="AG35" s="216">
        <f>SUM(AG9:AG34)</f>
        <v>607</v>
      </c>
      <c r="AH35" s="218">
        <f>AF35/P35*100</f>
        <v>3.8271714395484233</v>
      </c>
      <c r="AI35" s="218">
        <f>AG35/Q35*100</f>
        <v>2.9586664067069606</v>
      </c>
      <c r="AJ35" s="216">
        <f>SUM(AJ9:AJ34)</f>
        <v>84</v>
      </c>
      <c r="AK35" s="216">
        <f>SUM(AK9:AK34)</f>
        <v>55</v>
      </c>
      <c r="AL35" s="218">
        <f>AJ35/T35*100</f>
        <v>1.9288174512055107</v>
      </c>
      <c r="AM35" s="218">
        <f>AK35/U35*100</f>
        <v>2.5206232813932172</v>
      </c>
      <c r="AN35" s="217">
        <f>AB35+AF35+AJ35</f>
        <v>2654</v>
      </c>
      <c r="AO35" s="217">
        <f>AC35+AG35+AK35</f>
        <v>2307</v>
      </c>
      <c r="AP35" s="218">
        <f>AN35/X35*100</f>
        <v>4.5959893325944652</v>
      </c>
      <c r="AQ35" s="218">
        <f>AO35/Y35*100</f>
        <v>6.963267030877426</v>
      </c>
      <c r="AR35" s="219"/>
    </row>
    <row r="36" spans="1:245" x14ac:dyDescent="0.2">
      <c r="A36" s="2"/>
      <c r="B36" s="2"/>
      <c r="C36" s="2"/>
      <c r="D36" s="2"/>
      <c r="E36" s="2"/>
      <c r="F36" s="2"/>
      <c r="G36" s="2"/>
      <c r="H36" s="208" t="s">
        <v>475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</row>
  </sheetData>
  <mergeCells count="45">
    <mergeCell ref="AP1:AQ1"/>
    <mergeCell ref="A2:B2"/>
    <mergeCell ref="A4:A7"/>
    <mergeCell ref="B4:B7"/>
    <mergeCell ref="C4:K4"/>
    <mergeCell ref="L4:AA4"/>
    <mergeCell ref="AB4:AQ4"/>
    <mergeCell ref="C5:D5"/>
    <mergeCell ref="AB5:AE5"/>
    <mergeCell ref="AF5:AI5"/>
    <mergeCell ref="AJ5:AM5"/>
    <mergeCell ref="E5:F5"/>
    <mergeCell ref="G5:H5"/>
    <mergeCell ref="I5:K5"/>
    <mergeCell ref="L5:O5"/>
    <mergeCell ref="P5:S5"/>
    <mergeCell ref="AN5:AQ5"/>
    <mergeCell ref="C6:C7"/>
    <mergeCell ref="D6:D7"/>
    <mergeCell ref="E6:E7"/>
    <mergeCell ref="F6:F7"/>
    <mergeCell ref="G6:G7"/>
    <mergeCell ref="H6:H7"/>
    <mergeCell ref="I6:I7"/>
    <mergeCell ref="T5:W5"/>
    <mergeCell ref="X5:AA5"/>
    <mergeCell ref="C2:S2"/>
    <mergeCell ref="AB6:AC6"/>
    <mergeCell ref="AD6:AE6"/>
    <mergeCell ref="AF6:AG6"/>
    <mergeCell ref="AH6:AI6"/>
    <mergeCell ref="P6:Q6"/>
    <mergeCell ref="R6:S6"/>
    <mergeCell ref="T6:U6"/>
    <mergeCell ref="V6:W6"/>
    <mergeCell ref="X6:Y6"/>
    <mergeCell ref="AJ6:AK6"/>
    <mergeCell ref="AL6:AM6"/>
    <mergeCell ref="AN6:AO6"/>
    <mergeCell ref="AP6:AQ6"/>
    <mergeCell ref="Z6:AA6"/>
    <mergeCell ref="J6:J7"/>
    <mergeCell ref="K6:K7"/>
    <mergeCell ref="L6:M6"/>
    <mergeCell ref="N6:O6"/>
  </mergeCells>
  <conditionalFormatting sqref="A1:XFD1048576">
    <cfRule type="cellIs" dxfId="0" priority="1" stopIfTrue="1" operator="equal">
      <formula>0</formula>
    </cfRule>
  </conditionalFormatting>
  <pageMargins left="0.11811023622047245" right="0.11811023622047245" top="0.35433070866141736" bottom="0.15748031496062992" header="0.31496062992125984" footer="0.31496062992125984"/>
  <pageSetup paperSize="9" scale="8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F37"/>
  <sheetViews>
    <sheetView topLeftCell="A10" workbookViewId="0">
      <selection activeCell="I13" sqref="I13"/>
    </sheetView>
  </sheetViews>
  <sheetFormatPr defaultRowHeight="12.75" x14ac:dyDescent="0.2"/>
  <cols>
    <col min="1" max="1" width="3.28515625" customWidth="1"/>
    <col min="2" max="2" width="24" customWidth="1"/>
    <col min="3" max="5" width="7.140625" customWidth="1"/>
    <col min="6" max="8" width="6.7109375" customWidth="1"/>
    <col min="9" max="9" width="6.85546875" customWidth="1"/>
    <col min="10" max="12" width="6.5703125" customWidth="1"/>
    <col min="13" max="16" width="7.140625" customWidth="1"/>
    <col min="17" max="18" width="6" customWidth="1"/>
    <col min="19" max="19" width="6.5703125" customWidth="1"/>
    <col min="20" max="20" width="6.85546875" customWidth="1"/>
    <col min="21" max="22" width="6.140625" customWidth="1"/>
    <col min="23" max="23" width="6.5703125" customWidth="1"/>
    <col min="24" max="24" width="6.85546875" customWidth="1"/>
  </cols>
  <sheetData>
    <row r="1" spans="1:214" ht="12.95" customHeight="1" x14ac:dyDescent="0.2">
      <c r="W1" s="31" t="s">
        <v>140</v>
      </c>
      <c r="X1" s="31"/>
    </row>
    <row r="2" spans="1:214" ht="18.75" customHeight="1" x14ac:dyDescent="0.3">
      <c r="A2" s="295"/>
      <c r="B2" s="295"/>
      <c r="C2" s="297" t="s">
        <v>5</v>
      </c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</row>
    <row r="3" spans="1:214" ht="9.75" customHeight="1" x14ac:dyDescent="0.2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</row>
    <row r="4" spans="1:214" ht="16.5" customHeight="1" x14ac:dyDescent="0.2">
      <c r="A4" s="296" t="s">
        <v>28</v>
      </c>
      <c r="B4" s="263" t="s">
        <v>97</v>
      </c>
      <c r="C4" s="242" t="s">
        <v>137</v>
      </c>
      <c r="D4" s="243"/>
      <c r="E4" s="243"/>
      <c r="F4" s="243"/>
      <c r="G4" s="243"/>
      <c r="H4" s="243"/>
      <c r="I4" s="243"/>
      <c r="J4" s="243"/>
      <c r="K4" s="243"/>
      <c r="L4" s="243"/>
      <c r="M4" s="244"/>
      <c r="N4" s="242" t="s">
        <v>139</v>
      </c>
      <c r="O4" s="243"/>
      <c r="P4" s="243"/>
      <c r="Q4" s="243"/>
      <c r="R4" s="243"/>
      <c r="S4" s="243"/>
      <c r="T4" s="243"/>
      <c r="U4" s="243"/>
      <c r="V4" s="243"/>
      <c r="W4" s="243"/>
      <c r="X4" s="244"/>
      <c r="Y4" s="6"/>
    </row>
    <row r="5" spans="1:214" ht="25.5" customHeight="1" x14ac:dyDescent="0.2">
      <c r="A5" s="296"/>
      <c r="B5" s="263"/>
      <c r="C5" s="298" t="s">
        <v>125</v>
      </c>
      <c r="D5" s="299"/>
      <c r="E5" s="300"/>
      <c r="F5" s="230" t="s">
        <v>133</v>
      </c>
      <c r="G5" s="230"/>
      <c r="H5" s="230"/>
      <c r="I5" s="230"/>
      <c r="J5" s="230" t="s">
        <v>135</v>
      </c>
      <c r="K5" s="230"/>
      <c r="L5" s="230"/>
      <c r="M5" s="230"/>
      <c r="N5" s="298" t="s">
        <v>125</v>
      </c>
      <c r="O5" s="299"/>
      <c r="P5" s="300"/>
      <c r="Q5" s="230" t="s">
        <v>133</v>
      </c>
      <c r="R5" s="230"/>
      <c r="S5" s="230"/>
      <c r="T5" s="230"/>
      <c r="U5" s="230" t="s">
        <v>135</v>
      </c>
      <c r="V5" s="230"/>
      <c r="W5" s="230"/>
      <c r="X5" s="230"/>
      <c r="Y5" s="6"/>
    </row>
    <row r="6" spans="1:214" ht="17.25" customHeight="1" x14ac:dyDescent="0.2">
      <c r="A6" s="296"/>
      <c r="B6" s="263"/>
      <c r="C6" s="230">
        <v>2018</v>
      </c>
      <c r="D6" s="230">
        <v>2019</v>
      </c>
      <c r="E6" s="263" t="s">
        <v>138</v>
      </c>
      <c r="F6" s="249" t="s">
        <v>60</v>
      </c>
      <c r="G6" s="249"/>
      <c r="H6" s="263" t="s">
        <v>134</v>
      </c>
      <c r="I6" s="263"/>
      <c r="J6" s="249" t="s">
        <v>60</v>
      </c>
      <c r="K6" s="249"/>
      <c r="L6" s="263" t="s">
        <v>134</v>
      </c>
      <c r="M6" s="263"/>
      <c r="N6" s="230">
        <v>2018</v>
      </c>
      <c r="O6" s="230">
        <v>2019</v>
      </c>
      <c r="P6" s="263" t="s">
        <v>138</v>
      </c>
      <c r="Q6" s="249" t="s">
        <v>60</v>
      </c>
      <c r="R6" s="249"/>
      <c r="S6" s="263" t="s">
        <v>134</v>
      </c>
      <c r="T6" s="263"/>
      <c r="U6" s="249" t="s">
        <v>60</v>
      </c>
      <c r="V6" s="249"/>
      <c r="W6" s="263" t="s">
        <v>134</v>
      </c>
      <c r="X6" s="263"/>
      <c r="Y6" s="6"/>
    </row>
    <row r="7" spans="1:214" ht="18.75" customHeight="1" x14ac:dyDescent="0.2">
      <c r="A7" s="296"/>
      <c r="B7" s="263"/>
      <c r="C7" s="230"/>
      <c r="D7" s="230"/>
      <c r="E7" s="263"/>
      <c r="F7" s="14">
        <v>2018</v>
      </c>
      <c r="G7" s="14">
        <v>2019</v>
      </c>
      <c r="H7" s="14">
        <v>2018</v>
      </c>
      <c r="I7" s="14">
        <v>2019</v>
      </c>
      <c r="J7" s="14">
        <v>2018</v>
      </c>
      <c r="K7" s="14">
        <v>2019</v>
      </c>
      <c r="L7" s="14">
        <v>2018</v>
      </c>
      <c r="M7" s="14">
        <v>2019</v>
      </c>
      <c r="N7" s="230"/>
      <c r="O7" s="230"/>
      <c r="P7" s="263"/>
      <c r="Q7" s="14">
        <v>2018</v>
      </c>
      <c r="R7" s="14">
        <v>2019</v>
      </c>
      <c r="S7" s="14">
        <v>2018</v>
      </c>
      <c r="T7" s="14">
        <v>2019</v>
      </c>
      <c r="U7" s="14">
        <v>2018</v>
      </c>
      <c r="V7" s="14">
        <v>2019</v>
      </c>
      <c r="W7" s="14">
        <v>2018</v>
      </c>
      <c r="X7" s="14">
        <v>2019</v>
      </c>
      <c r="Y7" s="6"/>
    </row>
    <row r="8" spans="1:214" x14ac:dyDescent="0.2">
      <c r="A8" s="12" t="s">
        <v>29</v>
      </c>
      <c r="B8" s="12" t="s">
        <v>31</v>
      </c>
      <c r="C8" s="12">
        <v>1</v>
      </c>
      <c r="D8" s="12">
        <v>2</v>
      </c>
      <c r="E8" s="12">
        <v>3</v>
      </c>
      <c r="F8" s="12">
        <v>4</v>
      </c>
      <c r="G8" s="12">
        <v>5</v>
      </c>
      <c r="H8" s="12">
        <v>6</v>
      </c>
      <c r="I8" s="12">
        <v>7</v>
      </c>
      <c r="J8" s="12">
        <v>8</v>
      </c>
      <c r="K8" s="12">
        <v>9</v>
      </c>
      <c r="L8" s="12">
        <v>10</v>
      </c>
      <c r="M8" s="12">
        <v>11</v>
      </c>
      <c r="N8" s="12">
        <v>12</v>
      </c>
      <c r="O8" s="12">
        <v>13</v>
      </c>
      <c r="P8" s="12">
        <v>14</v>
      </c>
      <c r="Q8" s="12">
        <v>15</v>
      </c>
      <c r="R8" s="12">
        <v>16</v>
      </c>
      <c r="S8" s="12">
        <v>17</v>
      </c>
      <c r="T8" s="12">
        <v>18</v>
      </c>
      <c r="U8" s="12">
        <v>19</v>
      </c>
      <c r="V8" s="12">
        <v>20</v>
      </c>
      <c r="W8" s="12">
        <v>21</v>
      </c>
      <c r="X8" s="12">
        <v>22</v>
      </c>
      <c r="Y8" s="6"/>
    </row>
    <row r="9" spans="1:214" ht="17.25" customHeight="1" x14ac:dyDescent="0.2">
      <c r="A9" s="34">
        <v>1</v>
      </c>
      <c r="B9" s="18" t="s">
        <v>343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44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</row>
    <row r="10" spans="1:214" ht="17.25" customHeight="1" x14ac:dyDescent="0.2">
      <c r="A10" s="35" t="s">
        <v>71</v>
      </c>
      <c r="B10" s="18" t="s">
        <v>99</v>
      </c>
      <c r="C10" s="38">
        <v>6232</v>
      </c>
      <c r="D10" s="38">
        <v>7260</v>
      </c>
      <c r="E10" s="46">
        <f t="shared" ref="E10:E34" si="0">D10/C10*100-100</f>
        <v>16.495507060333765</v>
      </c>
      <c r="F10" s="38">
        <v>1090</v>
      </c>
      <c r="G10" s="38">
        <v>1198</v>
      </c>
      <c r="H10" s="46">
        <f t="shared" ref="H10:H34" si="1">F10/C10*100</f>
        <v>17.490372272143777</v>
      </c>
      <c r="I10" s="46">
        <f t="shared" ref="I10:I34" si="2">G10/D10*100</f>
        <v>16.501377410468322</v>
      </c>
      <c r="J10" s="39">
        <v>5</v>
      </c>
      <c r="K10" s="41">
        <v>8</v>
      </c>
      <c r="L10" s="46">
        <f t="shared" ref="L10:L34" si="3">J10/F10*100</f>
        <v>0.45871559633027525</v>
      </c>
      <c r="M10" s="46">
        <f t="shared" ref="M10:M34" si="4">K10/G10*100</f>
        <v>0.667779632721202</v>
      </c>
      <c r="N10" s="38">
        <v>8724</v>
      </c>
      <c r="O10" s="38">
        <v>9854</v>
      </c>
      <c r="P10" s="46">
        <f>O10/N10*100-100</f>
        <v>12.952773956900515</v>
      </c>
      <c r="Q10" s="38">
        <v>1933</v>
      </c>
      <c r="R10" s="38">
        <v>1249</v>
      </c>
      <c r="S10" s="46">
        <f>Q10/N10*100</f>
        <v>22.157267308574049</v>
      </c>
      <c r="T10" s="46">
        <f>R10/O10*100</f>
        <v>12.675055814897505</v>
      </c>
      <c r="U10" s="38">
        <v>5</v>
      </c>
      <c r="V10" s="38">
        <v>1</v>
      </c>
      <c r="W10" s="46">
        <f>U10/Q10*100</f>
        <v>0.2586652871184687</v>
      </c>
      <c r="X10" s="46">
        <f>V10/R10*100</f>
        <v>8.0064051240992792E-2</v>
      </c>
      <c r="Y10" s="44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</row>
    <row r="11" spans="1:214" ht="17.25" customHeight="1" x14ac:dyDescent="0.2">
      <c r="A11" s="35" t="s">
        <v>72</v>
      </c>
      <c r="B11" s="18" t="s">
        <v>100</v>
      </c>
      <c r="C11" s="38">
        <v>3595</v>
      </c>
      <c r="D11" s="38">
        <v>5732</v>
      </c>
      <c r="E11" s="46">
        <f t="shared" si="0"/>
        <v>59.443671766342135</v>
      </c>
      <c r="F11" s="38">
        <v>528</v>
      </c>
      <c r="G11" s="38">
        <v>1287</v>
      </c>
      <c r="H11" s="46">
        <f t="shared" si="1"/>
        <v>14.687065368567453</v>
      </c>
      <c r="I11" s="46">
        <f t="shared" si="2"/>
        <v>22.452896022330773</v>
      </c>
      <c r="J11" s="38">
        <v>1</v>
      </c>
      <c r="K11" s="38">
        <v>2</v>
      </c>
      <c r="L11" s="46">
        <f t="shared" si="3"/>
        <v>0.18939393939393939</v>
      </c>
      <c r="M11" s="46">
        <f t="shared" si="4"/>
        <v>0.15540015540015539</v>
      </c>
      <c r="N11" s="38"/>
      <c r="O11" s="38"/>
      <c r="P11" s="46"/>
      <c r="Q11" s="38"/>
      <c r="R11" s="38"/>
      <c r="S11" s="46"/>
      <c r="T11" s="46"/>
      <c r="U11" s="38"/>
      <c r="V11" s="38"/>
      <c r="W11" s="46"/>
      <c r="X11" s="46"/>
      <c r="Y11" s="44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</row>
    <row r="12" spans="1:214" ht="17.25" customHeight="1" x14ac:dyDescent="0.2">
      <c r="A12" s="35" t="s">
        <v>73</v>
      </c>
      <c r="B12" s="18" t="s">
        <v>101</v>
      </c>
      <c r="C12" s="38">
        <v>17930</v>
      </c>
      <c r="D12" s="38">
        <v>18674</v>
      </c>
      <c r="E12" s="46">
        <f t="shared" si="0"/>
        <v>4.1494701617400978</v>
      </c>
      <c r="F12" s="38">
        <v>2363</v>
      </c>
      <c r="G12" s="38">
        <v>3229</v>
      </c>
      <c r="H12" s="46">
        <f t="shared" si="1"/>
        <v>13.179029559397657</v>
      </c>
      <c r="I12" s="46">
        <f t="shared" si="2"/>
        <v>17.291421227374958</v>
      </c>
      <c r="J12" s="38">
        <v>61</v>
      </c>
      <c r="K12" s="38">
        <v>56</v>
      </c>
      <c r="L12" s="46">
        <f t="shared" si="3"/>
        <v>2.5814642403724082</v>
      </c>
      <c r="M12" s="46">
        <f t="shared" si="4"/>
        <v>1.7342830597708268</v>
      </c>
      <c r="N12" s="38">
        <v>15383</v>
      </c>
      <c r="O12" s="38">
        <v>16527</v>
      </c>
      <c r="P12" s="46">
        <f>O12/N12*100-100</f>
        <v>7.4367808619905134</v>
      </c>
      <c r="Q12" s="38">
        <v>3228</v>
      </c>
      <c r="R12" s="38">
        <v>2031</v>
      </c>
      <c r="S12" s="46">
        <f t="shared" ref="S12:T14" si="5">Q12/N12*100</f>
        <v>20.984203341350842</v>
      </c>
      <c r="T12" s="46">
        <f t="shared" si="5"/>
        <v>12.288981666364132</v>
      </c>
      <c r="U12" s="38">
        <v>25</v>
      </c>
      <c r="V12" s="38">
        <v>80</v>
      </c>
      <c r="W12" s="46">
        <f t="shared" ref="W12:X14" si="6">U12/Q12*100</f>
        <v>0.77447335811648088</v>
      </c>
      <c r="X12" s="46">
        <f t="shared" si="6"/>
        <v>3.9389463318562288</v>
      </c>
      <c r="Y12" s="44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</row>
    <row r="13" spans="1:214" ht="17.25" customHeight="1" x14ac:dyDescent="0.2">
      <c r="A13" s="35" t="s">
        <v>74</v>
      </c>
      <c r="B13" s="18" t="s">
        <v>102</v>
      </c>
      <c r="C13" s="38">
        <v>19153</v>
      </c>
      <c r="D13" s="38">
        <v>21038</v>
      </c>
      <c r="E13" s="46">
        <f t="shared" si="0"/>
        <v>9.8418002401712528</v>
      </c>
      <c r="F13" s="38">
        <v>2776</v>
      </c>
      <c r="G13" s="38">
        <v>2011</v>
      </c>
      <c r="H13" s="46">
        <f t="shared" si="1"/>
        <v>14.493812979689865</v>
      </c>
      <c r="I13" s="46">
        <f t="shared" si="2"/>
        <v>9.5588934309344999</v>
      </c>
      <c r="J13" s="38">
        <v>24</v>
      </c>
      <c r="K13" s="38">
        <v>20</v>
      </c>
      <c r="L13" s="46">
        <f t="shared" si="3"/>
        <v>0.86455331412103753</v>
      </c>
      <c r="M13" s="46">
        <f t="shared" si="4"/>
        <v>0.99453008453505709</v>
      </c>
      <c r="N13" s="38">
        <v>10109</v>
      </c>
      <c r="O13" s="38">
        <v>16176</v>
      </c>
      <c r="P13" s="46">
        <f>O13/N13*100-100</f>
        <v>60.015827480462946</v>
      </c>
      <c r="Q13" s="38">
        <v>2143</v>
      </c>
      <c r="R13" s="38">
        <v>1187</v>
      </c>
      <c r="S13" s="46">
        <f t="shared" si="5"/>
        <v>21.19893164506875</v>
      </c>
      <c r="T13" s="46">
        <f t="shared" si="5"/>
        <v>7.3380316518298709</v>
      </c>
      <c r="U13" s="38"/>
      <c r="V13" s="38">
        <v>1</v>
      </c>
      <c r="W13" s="46">
        <f t="shared" si="6"/>
        <v>0</v>
      </c>
      <c r="X13" s="46">
        <f t="shared" si="6"/>
        <v>8.4245998315080034E-2</v>
      </c>
      <c r="Y13" s="44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</row>
    <row r="14" spans="1:214" ht="17.25" customHeight="1" x14ac:dyDescent="0.2">
      <c r="A14" s="35" t="s">
        <v>75</v>
      </c>
      <c r="B14" s="18" t="s">
        <v>103</v>
      </c>
      <c r="C14" s="38">
        <v>8395</v>
      </c>
      <c r="D14" s="38">
        <v>18043</v>
      </c>
      <c r="E14" s="46">
        <f t="shared" si="0"/>
        <v>114.92555092316854</v>
      </c>
      <c r="F14" s="38">
        <v>1536</v>
      </c>
      <c r="G14" s="38">
        <v>7639</v>
      </c>
      <c r="H14" s="46">
        <f t="shared" si="1"/>
        <v>18.296605122096484</v>
      </c>
      <c r="I14" s="46">
        <f t="shared" si="2"/>
        <v>42.337748711411628</v>
      </c>
      <c r="J14" s="38">
        <v>12</v>
      </c>
      <c r="K14" s="38">
        <v>20</v>
      </c>
      <c r="L14" s="46">
        <f t="shared" si="3"/>
        <v>0.78125</v>
      </c>
      <c r="M14" s="46">
        <f t="shared" si="4"/>
        <v>0.26181437360911114</v>
      </c>
      <c r="N14" s="38">
        <v>8974</v>
      </c>
      <c r="O14" s="38"/>
      <c r="P14" s="46">
        <f>O14/N14*100-100</f>
        <v>-100</v>
      </c>
      <c r="Q14" s="38">
        <v>1368</v>
      </c>
      <c r="R14" s="38"/>
      <c r="S14" s="46">
        <f t="shared" si="5"/>
        <v>15.244038332961891</v>
      </c>
      <c r="T14" s="46"/>
      <c r="U14" s="38"/>
      <c r="V14" s="38"/>
      <c r="W14" s="46">
        <f t="shared" si="6"/>
        <v>0</v>
      </c>
      <c r="X14" s="46"/>
      <c r="Y14" s="44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</row>
    <row r="15" spans="1:214" ht="17.25" customHeight="1" x14ac:dyDescent="0.2">
      <c r="A15" s="35" t="s">
        <v>76</v>
      </c>
      <c r="B15" s="18" t="s">
        <v>104</v>
      </c>
      <c r="C15" s="38">
        <v>2630</v>
      </c>
      <c r="D15" s="38">
        <v>3360</v>
      </c>
      <c r="E15" s="46">
        <f t="shared" si="0"/>
        <v>27.756653992395442</v>
      </c>
      <c r="F15" s="38">
        <v>670</v>
      </c>
      <c r="G15" s="38">
        <v>644</v>
      </c>
      <c r="H15" s="46">
        <f t="shared" si="1"/>
        <v>25.475285171102662</v>
      </c>
      <c r="I15" s="46">
        <f t="shared" si="2"/>
        <v>19.166666666666668</v>
      </c>
      <c r="J15" s="38">
        <v>72</v>
      </c>
      <c r="K15" s="38">
        <v>28</v>
      </c>
      <c r="L15" s="46">
        <f t="shared" si="3"/>
        <v>10.746268656716417</v>
      </c>
      <c r="M15" s="46">
        <f t="shared" si="4"/>
        <v>4.3478260869565215</v>
      </c>
      <c r="N15" s="38"/>
      <c r="O15" s="38"/>
      <c r="P15" s="46"/>
      <c r="Q15" s="38"/>
      <c r="R15" s="38"/>
      <c r="S15" s="46"/>
      <c r="T15" s="46"/>
      <c r="U15" s="38"/>
      <c r="V15" s="38"/>
      <c r="W15" s="46"/>
      <c r="X15" s="46"/>
      <c r="Y15" s="44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</row>
    <row r="16" spans="1:214" ht="17.25" customHeight="1" x14ac:dyDescent="0.2">
      <c r="A16" s="35" t="s">
        <v>77</v>
      </c>
      <c r="B16" s="18" t="s">
        <v>105</v>
      </c>
      <c r="C16" s="38">
        <v>7930</v>
      </c>
      <c r="D16" s="38">
        <v>10581</v>
      </c>
      <c r="E16" s="46">
        <f t="shared" si="0"/>
        <v>33.430012610340498</v>
      </c>
      <c r="F16" s="38">
        <v>1517</v>
      </c>
      <c r="G16" s="38">
        <v>1892</v>
      </c>
      <c r="H16" s="46">
        <f t="shared" si="1"/>
        <v>19.129886506935687</v>
      </c>
      <c r="I16" s="46">
        <f t="shared" si="2"/>
        <v>17.881107645780173</v>
      </c>
      <c r="J16" s="38">
        <v>3</v>
      </c>
      <c r="K16" s="38">
        <v>1</v>
      </c>
      <c r="L16" s="46">
        <f t="shared" si="3"/>
        <v>0.19775873434410021</v>
      </c>
      <c r="M16" s="46">
        <f t="shared" si="4"/>
        <v>5.2854122621564484E-2</v>
      </c>
      <c r="N16" s="38"/>
      <c r="O16" s="38"/>
      <c r="P16" s="46"/>
      <c r="Q16" s="38"/>
      <c r="R16" s="38"/>
      <c r="S16" s="46"/>
      <c r="T16" s="46"/>
      <c r="U16" s="38"/>
      <c r="V16" s="38"/>
      <c r="W16" s="46"/>
      <c r="X16" s="46"/>
      <c r="Y16" s="44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</row>
    <row r="17" spans="1:214" ht="17.25" customHeight="1" x14ac:dyDescent="0.2">
      <c r="A17" s="35" t="s">
        <v>78</v>
      </c>
      <c r="B17" s="18" t="s">
        <v>106</v>
      </c>
      <c r="C17" s="38">
        <v>3142</v>
      </c>
      <c r="D17" s="38">
        <v>4806</v>
      </c>
      <c r="E17" s="46">
        <f t="shared" si="0"/>
        <v>52.959898154042008</v>
      </c>
      <c r="F17" s="38">
        <v>548</v>
      </c>
      <c r="G17" s="38">
        <v>686</v>
      </c>
      <c r="H17" s="46">
        <f t="shared" si="1"/>
        <v>17.441120305537876</v>
      </c>
      <c r="I17" s="46">
        <f t="shared" si="2"/>
        <v>14.273824386183936</v>
      </c>
      <c r="J17" s="38"/>
      <c r="K17" s="38"/>
      <c r="L17" s="46">
        <f t="shared" si="3"/>
        <v>0</v>
      </c>
      <c r="M17" s="46">
        <f t="shared" si="4"/>
        <v>0</v>
      </c>
      <c r="N17" s="38"/>
      <c r="O17" s="38"/>
      <c r="P17" s="46"/>
      <c r="Q17" s="38"/>
      <c r="R17" s="38"/>
      <c r="S17" s="46"/>
      <c r="T17" s="46"/>
      <c r="U17" s="38"/>
      <c r="V17" s="38"/>
      <c r="W17" s="46"/>
      <c r="X17" s="46"/>
      <c r="Y17" s="44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</row>
    <row r="18" spans="1:214" ht="17.25" customHeight="1" x14ac:dyDescent="0.2">
      <c r="A18" s="35" t="s">
        <v>79</v>
      </c>
      <c r="B18" s="18" t="s">
        <v>107</v>
      </c>
      <c r="C18" s="38">
        <v>9556</v>
      </c>
      <c r="D18" s="38">
        <v>11302</v>
      </c>
      <c r="E18" s="46">
        <f t="shared" si="0"/>
        <v>18.271243197990785</v>
      </c>
      <c r="F18" s="38">
        <v>2528</v>
      </c>
      <c r="G18" s="38">
        <v>3356</v>
      </c>
      <c r="H18" s="46">
        <f t="shared" si="1"/>
        <v>26.454583507743827</v>
      </c>
      <c r="I18" s="46">
        <f t="shared" si="2"/>
        <v>29.693859493894887</v>
      </c>
      <c r="J18" s="38">
        <v>30</v>
      </c>
      <c r="K18" s="38">
        <v>237</v>
      </c>
      <c r="L18" s="46">
        <f t="shared" si="3"/>
        <v>1.1867088607594938</v>
      </c>
      <c r="M18" s="46">
        <f t="shared" si="4"/>
        <v>7.0619785458879623</v>
      </c>
      <c r="N18" s="38"/>
      <c r="O18" s="38"/>
      <c r="P18" s="46"/>
      <c r="Q18" s="38"/>
      <c r="R18" s="38"/>
      <c r="S18" s="46"/>
      <c r="T18" s="46"/>
      <c r="U18" s="38"/>
      <c r="V18" s="38"/>
      <c r="W18" s="46"/>
      <c r="X18" s="46"/>
      <c r="Y18" s="44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</row>
    <row r="19" spans="1:214" ht="17.25" customHeight="1" x14ac:dyDescent="0.2">
      <c r="A19" s="35" t="s">
        <v>80</v>
      </c>
      <c r="B19" s="18" t="s">
        <v>108</v>
      </c>
      <c r="C19" s="38">
        <v>5737</v>
      </c>
      <c r="D19" s="38">
        <v>4903</v>
      </c>
      <c r="E19" s="46">
        <f t="shared" si="0"/>
        <v>-14.537214572075996</v>
      </c>
      <c r="F19" s="38">
        <v>748</v>
      </c>
      <c r="G19" s="38">
        <v>905</v>
      </c>
      <c r="H19" s="46">
        <f t="shared" si="1"/>
        <v>13.038173261286387</v>
      </c>
      <c r="I19" s="46">
        <f t="shared" si="2"/>
        <v>18.458086885580258</v>
      </c>
      <c r="J19" s="38">
        <v>34</v>
      </c>
      <c r="K19" s="38">
        <v>45</v>
      </c>
      <c r="L19" s="46">
        <f t="shared" si="3"/>
        <v>4.5454545454545459</v>
      </c>
      <c r="M19" s="46">
        <f t="shared" si="4"/>
        <v>4.972375690607735</v>
      </c>
      <c r="N19" s="38"/>
      <c r="O19" s="38"/>
      <c r="P19" s="46"/>
      <c r="Q19" s="38"/>
      <c r="R19" s="38"/>
      <c r="S19" s="46"/>
      <c r="T19" s="46"/>
      <c r="U19" s="38"/>
      <c r="V19" s="38"/>
      <c r="W19" s="46"/>
      <c r="X19" s="46"/>
      <c r="Y19" s="44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</row>
    <row r="20" spans="1:214" ht="17.25" customHeight="1" x14ac:dyDescent="0.2">
      <c r="A20" s="35" t="s">
        <v>81</v>
      </c>
      <c r="B20" s="18" t="s">
        <v>109</v>
      </c>
      <c r="C20" s="38">
        <v>6621</v>
      </c>
      <c r="D20" s="38">
        <v>7699</v>
      </c>
      <c r="E20" s="46">
        <f t="shared" si="0"/>
        <v>16.281528470019623</v>
      </c>
      <c r="F20" s="38">
        <v>820</v>
      </c>
      <c r="G20" s="38">
        <v>705</v>
      </c>
      <c r="H20" s="46">
        <f t="shared" si="1"/>
        <v>12.384836127473191</v>
      </c>
      <c r="I20" s="46">
        <f t="shared" si="2"/>
        <v>9.1570333809585662</v>
      </c>
      <c r="J20" s="38">
        <v>6</v>
      </c>
      <c r="K20" s="38">
        <v>27</v>
      </c>
      <c r="L20" s="46">
        <f t="shared" si="3"/>
        <v>0.73170731707317083</v>
      </c>
      <c r="M20" s="46">
        <f t="shared" si="4"/>
        <v>3.8297872340425529</v>
      </c>
      <c r="N20" s="38"/>
      <c r="O20" s="38"/>
      <c r="P20" s="46"/>
      <c r="Q20" s="38"/>
      <c r="R20" s="38"/>
      <c r="S20" s="46"/>
      <c r="T20" s="46"/>
      <c r="U20" s="38"/>
      <c r="V20" s="38"/>
      <c r="W20" s="46"/>
      <c r="X20" s="46"/>
      <c r="Y20" s="44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</row>
    <row r="21" spans="1:214" ht="17.25" customHeight="1" x14ac:dyDescent="0.2">
      <c r="A21" s="35" t="s">
        <v>82</v>
      </c>
      <c r="B21" s="18" t="s">
        <v>110</v>
      </c>
      <c r="C21" s="38">
        <v>13535</v>
      </c>
      <c r="D21" s="38">
        <v>9882</v>
      </c>
      <c r="E21" s="46">
        <f t="shared" si="0"/>
        <v>-26.989287033616549</v>
      </c>
      <c r="F21" s="38">
        <v>1762</v>
      </c>
      <c r="G21" s="38">
        <v>1902</v>
      </c>
      <c r="H21" s="46">
        <f t="shared" si="1"/>
        <v>13.018101219061693</v>
      </c>
      <c r="I21" s="46">
        <f t="shared" si="2"/>
        <v>19.247115968427444</v>
      </c>
      <c r="J21" s="38">
        <v>52</v>
      </c>
      <c r="K21" s="38">
        <v>74</v>
      </c>
      <c r="L21" s="46">
        <f t="shared" si="3"/>
        <v>2.9511918274687856</v>
      </c>
      <c r="M21" s="46">
        <f t="shared" si="4"/>
        <v>3.890641430073607</v>
      </c>
      <c r="N21" s="38">
        <v>13875</v>
      </c>
      <c r="O21" s="38">
        <v>16151</v>
      </c>
      <c r="P21" s="46">
        <f>O21/N21*100-100</f>
        <v>16.403603603603599</v>
      </c>
      <c r="Q21" s="38">
        <v>3153</v>
      </c>
      <c r="R21" s="38">
        <v>1983</v>
      </c>
      <c r="S21" s="46">
        <f>Q21/N21*100</f>
        <v>22.724324324324325</v>
      </c>
      <c r="T21" s="46">
        <f>R21/O21*100</f>
        <v>12.277877530803046</v>
      </c>
      <c r="U21" s="38">
        <v>4</v>
      </c>
      <c r="V21" s="38"/>
      <c r="W21" s="46">
        <f>U21/Q21*100</f>
        <v>0.12686330478908975</v>
      </c>
      <c r="X21" s="46">
        <f>V21/R21*100</f>
        <v>0</v>
      </c>
      <c r="Y21" s="44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</row>
    <row r="22" spans="1:214" ht="17.25" customHeight="1" x14ac:dyDescent="0.2">
      <c r="A22" s="35" t="s">
        <v>83</v>
      </c>
      <c r="B22" s="18" t="s">
        <v>111</v>
      </c>
      <c r="C22" s="38">
        <v>4925</v>
      </c>
      <c r="D22" s="38">
        <v>7923</v>
      </c>
      <c r="E22" s="46">
        <f t="shared" si="0"/>
        <v>60.873096446700515</v>
      </c>
      <c r="F22" s="38">
        <v>939</v>
      </c>
      <c r="G22" s="38">
        <v>1532</v>
      </c>
      <c r="H22" s="46">
        <f t="shared" si="1"/>
        <v>19.065989847715738</v>
      </c>
      <c r="I22" s="46">
        <f t="shared" si="2"/>
        <v>19.336110059320966</v>
      </c>
      <c r="J22" s="38">
        <v>14</v>
      </c>
      <c r="K22" s="38">
        <v>25</v>
      </c>
      <c r="L22" s="46">
        <f t="shared" si="3"/>
        <v>1.4909478168264112</v>
      </c>
      <c r="M22" s="46">
        <f t="shared" si="4"/>
        <v>1.6318537859007836</v>
      </c>
      <c r="N22" s="38"/>
      <c r="O22" s="38"/>
      <c r="P22" s="46"/>
      <c r="Q22" s="38"/>
      <c r="R22" s="38"/>
      <c r="S22" s="46"/>
      <c r="T22" s="46"/>
      <c r="U22" s="38"/>
      <c r="V22" s="38"/>
      <c r="W22" s="46"/>
      <c r="X22" s="46"/>
      <c r="Y22" s="44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</row>
    <row r="23" spans="1:214" ht="17.25" customHeight="1" x14ac:dyDescent="0.2">
      <c r="A23" s="35" t="s">
        <v>84</v>
      </c>
      <c r="B23" s="18" t="s">
        <v>112</v>
      </c>
      <c r="C23" s="38">
        <v>9534</v>
      </c>
      <c r="D23" s="38">
        <v>12392</v>
      </c>
      <c r="E23" s="46">
        <f t="shared" si="0"/>
        <v>29.976924690581086</v>
      </c>
      <c r="F23" s="38">
        <v>2097</v>
      </c>
      <c r="G23" s="38">
        <v>2623</v>
      </c>
      <c r="H23" s="46">
        <f t="shared" si="1"/>
        <v>21.994965387035872</v>
      </c>
      <c r="I23" s="46">
        <f t="shared" si="2"/>
        <v>21.166881859264041</v>
      </c>
      <c r="J23" s="38">
        <v>27</v>
      </c>
      <c r="K23" s="38">
        <v>97</v>
      </c>
      <c r="L23" s="46">
        <f t="shared" si="3"/>
        <v>1.2875536480686696</v>
      </c>
      <c r="M23" s="46">
        <f t="shared" si="4"/>
        <v>3.6980556614563476</v>
      </c>
      <c r="N23" s="38">
        <v>12768</v>
      </c>
      <c r="O23" s="38">
        <v>11521</v>
      </c>
      <c r="P23" s="46">
        <f>O23/N23*100-100</f>
        <v>-9.7666040100250626</v>
      </c>
      <c r="Q23" s="38">
        <v>3944</v>
      </c>
      <c r="R23" s="38">
        <v>1710</v>
      </c>
      <c r="S23" s="46">
        <f>Q23/N23*100</f>
        <v>30.889724310776945</v>
      </c>
      <c r="T23" s="46">
        <f>R23/O23*100</f>
        <v>14.842461591875706</v>
      </c>
      <c r="U23" s="38">
        <v>13</v>
      </c>
      <c r="V23" s="38">
        <v>8</v>
      </c>
      <c r="W23" s="46">
        <f>U23/Q23*100</f>
        <v>0.32961460446247465</v>
      </c>
      <c r="X23" s="46">
        <f>V23/R23*100</f>
        <v>0.46783625730994155</v>
      </c>
      <c r="Y23" s="44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</row>
    <row r="24" spans="1:214" ht="17.25" customHeight="1" x14ac:dyDescent="0.2">
      <c r="A24" s="35" t="s">
        <v>85</v>
      </c>
      <c r="B24" s="18" t="s">
        <v>113</v>
      </c>
      <c r="C24" s="38">
        <v>5885</v>
      </c>
      <c r="D24" s="38">
        <v>7306</v>
      </c>
      <c r="E24" s="46">
        <f t="shared" si="0"/>
        <v>24.146134239592172</v>
      </c>
      <c r="F24" s="38">
        <v>1048</v>
      </c>
      <c r="G24" s="38">
        <v>1162</v>
      </c>
      <c r="H24" s="46">
        <f t="shared" si="1"/>
        <v>17.807986406117244</v>
      </c>
      <c r="I24" s="46">
        <f t="shared" si="2"/>
        <v>15.904735833561457</v>
      </c>
      <c r="J24" s="38">
        <v>9</v>
      </c>
      <c r="K24" s="38">
        <v>7</v>
      </c>
      <c r="L24" s="46">
        <f t="shared" si="3"/>
        <v>0.85877862595419852</v>
      </c>
      <c r="M24" s="46">
        <f t="shared" si="4"/>
        <v>0.60240963855421692</v>
      </c>
      <c r="N24" s="38"/>
      <c r="O24" s="38"/>
      <c r="P24" s="46"/>
      <c r="Q24" s="38"/>
      <c r="R24" s="38"/>
      <c r="S24" s="46"/>
      <c r="T24" s="46"/>
      <c r="U24" s="38"/>
      <c r="V24" s="38"/>
      <c r="W24" s="46"/>
      <c r="X24" s="46"/>
      <c r="Y24" s="44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</row>
    <row r="25" spans="1:214" ht="17.25" customHeight="1" x14ac:dyDescent="0.2">
      <c r="A25" s="35" t="s">
        <v>86</v>
      </c>
      <c r="B25" s="18" t="s">
        <v>114</v>
      </c>
      <c r="C25" s="38">
        <v>4333</v>
      </c>
      <c r="D25" s="38">
        <v>7014</v>
      </c>
      <c r="E25" s="46">
        <f t="shared" si="0"/>
        <v>61.873990306946695</v>
      </c>
      <c r="F25" s="38">
        <v>787</v>
      </c>
      <c r="G25" s="38">
        <v>2223</v>
      </c>
      <c r="H25" s="46">
        <f t="shared" si="1"/>
        <v>18.162935610431571</v>
      </c>
      <c r="I25" s="46">
        <f t="shared" si="2"/>
        <v>31.693755346449958</v>
      </c>
      <c r="J25" s="38">
        <v>14</v>
      </c>
      <c r="K25" s="38">
        <v>13</v>
      </c>
      <c r="L25" s="46">
        <f t="shared" si="3"/>
        <v>1.7789072426937738</v>
      </c>
      <c r="M25" s="46">
        <f t="shared" si="4"/>
        <v>0.58479532163742687</v>
      </c>
      <c r="N25" s="38"/>
      <c r="O25" s="38"/>
      <c r="P25" s="46"/>
      <c r="Q25" s="38"/>
      <c r="R25" s="38"/>
      <c r="S25" s="46"/>
      <c r="T25" s="46"/>
      <c r="U25" s="38"/>
      <c r="V25" s="38"/>
      <c r="W25" s="46"/>
      <c r="X25" s="46"/>
      <c r="Y25" s="44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</row>
    <row r="26" spans="1:214" ht="17.25" customHeight="1" x14ac:dyDescent="0.2">
      <c r="A26" s="35" t="s">
        <v>87</v>
      </c>
      <c r="B26" s="18" t="s">
        <v>115</v>
      </c>
      <c r="C26" s="38">
        <v>5934</v>
      </c>
      <c r="D26" s="38">
        <v>7544</v>
      </c>
      <c r="E26" s="46">
        <f t="shared" si="0"/>
        <v>27.131782945736433</v>
      </c>
      <c r="F26" s="38">
        <v>929</v>
      </c>
      <c r="G26" s="38">
        <v>1336</v>
      </c>
      <c r="H26" s="46">
        <f t="shared" si="1"/>
        <v>15.655544320862823</v>
      </c>
      <c r="I26" s="46">
        <f t="shared" si="2"/>
        <v>17.709437963944858</v>
      </c>
      <c r="J26" s="38"/>
      <c r="K26" s="38"/>
      <c r="L26" s="46">
        <f t="shared" si="3"/>
        <v>0</v>
      </c>
      <c r="M26" s="46">
        <f t="shared" si="4"/>
        <v>0</v>
      </c>
      <c r="N26" s="38"/>
      <c r="O26" s="38"/>
      <c r="P26" s="46"/>
      <c r="Q26" s="38"/>
      <c r="R26" s="38"/>
      <c r="S26" s="46"/>
      <c r="T26" s="46"/>
      <c r="U26" s="38"/>
      <c r="V26" s="38"/>
      <c r="W26" s="46"/>
      <c r="X26" s="46"/>
      <c r="Y26" s="44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</row>
    <row r="27" spans="1:214" ht="17.25" customHeight="1" x14ac:dyDescent="0.2">
      <c r="A27" s="35" t="s">
        <v>88</v>
      </c>
      <c r="B27" s="18" t="s">
        <v>116</v>
      </c>
      <c r="C27" s="38">
        <v>3220</v>
      </c>
      <c r="D27" s="38">
        <v>3977</v>
      </c>
      <c r="E27" s="46">
        <f t="shared" si="0"/>
        <v>23.509316770186331</v>
      </c>
      <c r="F27" s="38">
        <v>573</v>
      </c>
      <c r="G27" s="38">
        <v>543</v>
      </c>
      <c r="H27" s="46">
        <f t="shared" si="1"/>
        <v>17.795031055900619</v>
      </c>
      <c r="I27" s="46">
        <f t="shared" si="2"/>
        <v>13.653507669097309</v>
      </c>
      <c r="J27" s="38"/>
      <c r="K27" s="38">
        <v>8</v>
      </c>
      <c r="L27" s="46">
        <f t="shared" si="3"/>
        <v>0</v>
      </c>
      <c r="M27" s="46">
        <f t="shared" si="4"/>
        <v>1.4732965009208103</v>
      </c>
      <c r="N27" s="38"/>
      <c r="O27" s="38"/>
      <c r="P27" s="46"/>
      <c r="Q27" s="38"/>
      <c r="R27" s="38"/>
      <c r="S27" s="46"/>
      <c r="T27" s="46"/>
      <c r="U27" s="38"/>
      <c r="V27" s="38"/>
      <c r="W27" s="46"/>
      <c r="X27" s="46"/>
      <c r="Y27" s="44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</row>
    <row r="28" spans="1:214" ht="17.25" customHeight="1" x14ac:dyDescent="0.2">
      <c r="A28" s="35" t="s">
        <v>89</v>
      </c>
      <c r="B28" s="18" t="s">
        <v>117</v>
      </c>
      <c r="C28" s="38">
        <v>16418</v>
      </c>
      <c r="D28" s="38">
        <v>19887</v>
      </c>
      <c r="E28" s="46">
        <f t="shared" si="0"/>
        <v>21.129248385917904</v>
      </c>
      <c r="F28" s="38">
        <v>2132</v>
      </c>
      <c r="G28" s="38">
        <v>2743</v>
      </c>
      <c r="H28" s="46">
        <f t="shared" si="1"/>
        <v>12.985747350468998</v>
      </c>
      <c r="I28" s="46">
        <f t="shared" si="2"/>
        <v>13.792930054809673</v>
      </c>
      <c r="J28" s="38"/>
      <c r="K28" s="38"/>
      <c r="L28" s="46">
        <f t="shared" si="3"/>
        <v>0</v>
      </c>
      <c r="M28" s="46">
        <f t="shared" si="4"/>
        <v>0</v>
      </c>
      <c r="N28" s="38">
        <v>13118</v>
      </c>
      <c r="O28" s="38">
        <v>15516</v>
      </c>
      <c r="P28" s="46">
        <f>O28/N28*100-100</f>
        <v>18.280225644153077</v>
      </c>
      <c r="Q28" s="38">
        <v>1661</v>
      </c>
      <c r="R28" s="38">
        <v>1836</v>
      </c>
      <c r="S28" s="46">
        <f>Q28/N28*100</f>
        <v>12.661991157188595</v>
      </c>
      <c r="T28" s="46">
        <f>R28/O28*100</f>
        <v>11.832946635730858</v>
      </c>
      <c r="U28" s="38">
        <v>10</v>
      </c>
      <c r="V28" s="38"/>
      <c r="W28" s="46">
        <f>U28/Q28*100</f>
        <v>0.60204695966285371</v>
      </c>
      <c r="X28" s="46">
        <f>V28/R28*100</f>
        <v>0</v>
      </c>
      <c r="Y28" s="44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</row>
    <row r="29" spans="1:214" ht="17.25" customHeight="1" x14ac:dyDescent="0.2">
      <c r="A29" s="35" t="s">
        <v>90</v>
      </c>
      <c r="B29" s="18" t="s">
        <v>118</v>
      </c>
      <c r="C29" s="38">
        <v>4087</v>
      </c>
      <c r="D29" s="38">
        <v>3802</v>
      </c>
      <c r="E29" s="46">
        <f t="shared" si="0"/>
        <v>-6.9733300709566919</v>
      </c>
      <c r="F29" s="38">
        <v>451</v>
      </c>
      <c r="G29" s="38">
        <v>624</v>
      </c>
      <c r="H29" s="46">
        <f t="shared" si="1"/>
        <v>11.034988989478835</v>
      </c>
      <c r="I29" s="46">
        <f t="shared" si="2"/>
        <v>16.412414518674382</v>
      </c>
      <c r="J29" s="38">
        <v>1</v>
      </c>
      <c r="K29" s="38">
        <v>1</v>
      </c>
      <c r="L29" s="46">
        <f t="shared" si="3"/>
        <v>0.22172949002217296</v>
      </c>
      <c r="M29" s="46">
        <f t="shared" si="4"/>
        <v>0.16025641025641024</v>
      </c>
      <c r="N29" s="38"/>
      <c r="O29" s="38"/>
      <c r="P29" s="46"/>
      <c r="Q29" s="38"/>
      <c r="R29" s="38"/>
      <c r="S29" s="46"/>
      <c r="T29" s="46"/>
      <c r="U29" s="38"/>
      <c r="V29" s="38"/>
      <c r="W29" s="46"/>
      <c r="X29" s="46"/>
      <c r="Y29" s="44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</row>
    <row r="30" spans="1:214" ht="17.25" customHeight="1" x14ac:dyDescent="0.2">
      <c r="A30" s="35" t="s">
        <v>91</v>
      </c>
      <c r="B30" s="18" t="s">
        <v>119</v>
      </c>
      <c r="C30" s="38">
        <v>7119</v>
      </c>
      <c r="D30" s="38">
        <v>6332</v>
      </c>
      <c r="E30" s="46">
        <f t="shared" si="0"/>
        <v>-11.054923444303981</v>
      </c>
      <c r="F30" s="38">
        <v>885</v>
      </c>
      <c r="G30" s="38">
        <v>935</v>
      </c>
      <c r="H30" s="46">
        <f t="shared" si="1"/>
        <v>12.431521281078803</v>
      </c>
      <c r="I30" s="46">
        <f t="shared" si="2"/>
        <v>14.766266582438409</v>
      </c>
      <c r="J30" s="38"/>
      <c r="K30" s="38"/>
      <c r="L30" s="46">
        <f t="shared" si="3"/>
        <v>0</v>
      </c>
      <c r="M30" s="46">
        <f t="shared" si="4"/>
        <v>0</v>
      </c>
      <c r="N30" s="38"/>
      <c r="O30" s="38"/>
      <c r="P30" s="46"/>
      <c r="Q30" s="38"/>
      <c r="R30" s="38"/>
      <c r="S30" s="46"/>
      <c r="T30" s="46"/>
      <c r="U30" s="38"/>
      <c r="V30" s="38"/>
      <c r="W30" s="46"/>
      <c r="X30" s="46"/>
      <c r="Y30" s="44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</row>
    <row r="31" spans="1:214" ht="17.25" customHeight="1" x14ac:dyDescent="0.2">
      <c r="A31" s="35" t="s">
        <v>92</v>
      </c>
      <c r="B31" s="18" t="s">
        <v>120</v>
      </c>
      <c r="C31" s="38">
        <v>6409</v>
      </c>
      <c r="D31" s="38">
        <v>5691</v>
      </c>
      <c r="E31" s="46">
        <f t="shared" si="0"/>
        <v>-11.202995787174288</v>
      </c>
      <c r="F31" s="38">
        <v>901</v>
      </c>
      <c r="G31" s="38">
        <v>943</v>
      </c>
      <c r="H31" s="46">
        <f t="shared" si="1"/>
        <v>14.058355437665782</v>
      </c>
      <c r="I31" s="46">
        <f t="shared" si="2"/>
        <v>16.570022843085574</v>
      </c>
      <c r="J31" s="38"/>
      <c r="K31" s="38">
        <v>6</v>
      </c>
      <c r="L31" s="46">
        <f t="shared" si="3"/>
        <v>0</v>
      </c>
      <c r="M31" s="46">
        <f t="shared" si="4"/>
        <v>0.63626723223753978</v>
      </c>
      <c r="N31" s="38"/>
      <c r="O31" s="38"/>
      <c r="P31" s="46"/>
      <c r="Q31" s="38"/>
      <c r="R31" s="38"/>
      <c r="S31" s="46"/>
      <c r="T31" s="46"/>
      <c r="U31" s="38"/>
      <c r="V31" s="38"/>
      <c r="W31" s="46"/>
      <c r="X31" s="46"/>
      <c r="Y31" s="44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</row>
    <row r="32" spans="1:214" ht="17.25" customHeight="1" x14ac:dyDescent="0.2">
      <c r="A32" s="35" t="s">
        <v>93</v>
      </c>
      <c r="B32" s="18" t="s">
        <v>121</v>
      </c>
      <c r="C32" s="38">
        <v>1759</v>
      </c>
      <c r="D32" s="38">
        <v>2288</v>
      </c>
      <c r="E32" s="46">
        <f t="shared" si="0"/>
        <v>30.073905628197849</v>
      </c>
      <c r="F32" s="38">
        <v>424</v>
      </c>
      <c r="G32" s="38">
        <v>429</v>
      </c>
      <c r="H32" s="46">
        <f t="shared" si="1"/>
        <v>24.104604889141555</v>
      </c>
      <c r="I32" s="46">
        <f t="shared" si="2"/>
        <v>18.75</v>
      </c>
      <c r="J32" s="38">
        <v>7</v>
      </c>
      <c r="K32" s="38">
        <v>16</v>
      </c>
      <c r="L32" s="46">
        <f t="shared" si="3"/>
        <v>1.6509433962264151</v>
      </c>
      <c r="M32" s="46">
        <f t="shared" si="4"/>
        <v>3.7296037296037294</v>
      </c>
      <c r="N32" s="38"/>
      <c r="O32" s="38"/>
      <c r="P32" s="46"/>
      <c r="Q32" s="38"/>
      <c r="R32" s="38"/>
      <c r="S32" s="46"/>
      <c r="T32" s="46"/>
      <c r="U32" s="38"/>
      <c r="V32" s="38"/>
      <c r="W32" s="46"/>
      <c r="X32" s="46"/>
      <c r="Y32" s="44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</row>
    <row r="33" spans="1:214" ht="17.25" customHeight="1" x14ac:dyDescent="0.2">
      <c r="A33" s="35" t="s">
        <v>94</v>
      </c>
      <c r="B33" s="18" t="s">
        <v>122</v>
      </c>
      <c r="C33" s="38">
        <v>5310</v>
      </c>
      <c r="D33" s="38">
        <v>5600</v>
      </c>
      <c r="E33" s="46">
        <f t="shared" si="0"/>
        <v>5.4613935969868095</v>
      </c>
      <c r="F33" s="38">
        <v>797</v>
      </c>
      <c r="G33" s="38">
        <v>733</v>
      </c>
      <c r="H33" s="46">
        <f t="shared" si="1"/>
        <v>15.009416195856872</v>
      </c>
      <c r="I33" s="46">
        <f t="shared" si="2"/>
        <v>13.089285714285715</v>
      </c>
      <c r="J33" s="38">
        <v>7</v>
      </c>
      <c r="K33" s="38">
        <v>5</v>
      </c>
      <c r="L33" s="46">
        <f t="shared" si="3"/>
        <v>0.87829360100376408</v>
      </c>
      <c r="M33" s="46">
        <f t="shared" si="4"/>
        <v>0.68212824010914053</v>
      </c>
      <c r="N33" s="38"/>
      <c r="O33" s="38"/>
      <c r="P33" s="46"/>
      <c r="Q33" s="38"/>
      <c r="R33" s="38"/>
      <c r="S33" s="46"/>
      <c r="T33" s="46"/>
      <c r="U33" s="38"/>
      <c r="V33" s="38"/>
      <c r="W33" s="46"/>
      <c r="X33" s="46"/>
      <c r="Y33" s="44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</row>
    <row r="34" spans="1:214" ht="17.25" customHeight="1" x14ac:dyDescent="0.2">
      <c r="A34" s="35" t="s">
        <v>95</v>
      </c>
      <c r="B34" s="18" t="s">
        <v>123</v>
      </c>
      <c r="C34" s="38">
        <v>42701</v>
      </c>
      <c r="D34" s="38">
        <v>47055</v>
      </c>
      <c r="E34" s="46">
        <f t="shared" si="0"/>
        <v>10.19648251797382</v>
      </c>
      <c r="F34" s="38">
        <v>18923</v>
      </c>
      <c r="G34" s="38">
        <v>24510</v>
      </c>
      <c r="H34" s="46">
        <f t="shared" si="1"/>
        <v>44.315121425727732</v>
      </c>
      <c r="I34" s="46">
        <f t="shared" si="2"/>
        <v>52.087982148549571</v>
      </c>
      <c r="J34" s="40">
        <v>4019</v>
      </c>
      <c r="K34" s="38">
        <v>6126</v>
      </c>
      <c r="L34" s="46">
        <f t="shared" si="3"/>
        <v>21.238704222374889</v>
      </c>
      <c r="M34" s="46">
        <f t="shared" si="4"/>
        <v>24.993880048959607</v>
      </c>
      <c r="N34" s="38">
        <v>27535</v>
      </c>
      <c r="O34" s="38">
        <v>27261</v>
      </c>
      <c r="P34" s="46">
        <f>O34/N34*100-100</f>
        <v>-0.99509714908299429</v>
      </c>
      <c r="Q34" s="38">
        <v>6958</v>
      </c>
      <c r="R34" s="38">
        <v>3173</v>
      </c>
      <c r="S34" s="46">
        <f>Q34/N34*100</f>
        <v>25.269656800435808</v>
      </c>
      <c r="T34" s="46">
        <f>R34/O34*100</f>
        <v>11.639338248780309</v>
      </c>
      <c r="U34" s="38">
        <v>13</v>
      </c>
      <c r="V34" s="38">
        <v>291</v>
      </c>
      <c r="W34" s="46">
        <f>U34/Q34*100</f>
        <v>0.18683529749928141</v>
      </c>
      <c r="X34" s="46">
        <f>V34/R34*100</f>
        <v>9.1711314213677912</v>
      </c>
      <c r="Y34" s="44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</row>
    <row r="35" spans="1:214" ht="17.25" customHeight="1" x14ac:dyDescent="0.2">
      <c r="A35" s="35" t="s">
        <v>96</v>
      </c>
      <c r="B35" s="37" t="s">
        <v>124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44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25"/>
      <c r="HF35" s="25"/>
    </row>
    <row r="36" spans="1:214" ht="17.25" customHeight="1" x14ac:dyDescent="0.2">
      <c r="A36" s="49"/>
      <c r="B36" s="50" t="s">
        <v>52</v>
      </c>
      <c r="C36" s="51">
        <f>SUM(C9:C35)</f>
        <v>222090</v>
      </c>
      <c r="D36" s="51">
        <f>SUM(D9:D35)</f>
        <v>260091</v>
      </c>
      <c r="E36" s="47">
        <f>D36/C36*100-100</f>
        <v>17.110630825341076</v>
      </c>
      <c r="F36" s="51">
        <f>SUM(F9:F35)</f>
        <v>47772</v>
      </c>
      <c r="G36" s="51">
        <f>SUM(G9:G35)</f>
        <v>65790</v>
      </c>
      <c r="H36" s="47">
        <f>F36/C36*100</f>
        <v>21.510198568148049</v>
      </c>
      <c r="I36" s="47">
        <f>G36/D36*100</f>
        <v>25.29499290632894</v>
      </c>
      <c r="J36" s="51">
        <f>SUM(J9:J35)</f>
        <v>4398</v>
      </c>
      <c r="K36" s="51">
        <f>SUM(K9:K35)</f>
        <v>6822</v>
      </c>
      <c r="L36" s="47">
        <f>J36/F36*100</f>
        <v>9.2062295905551377</v>
      </c>
      <c r="M36" s="47">
        <f>K36/G36*100</f>
        <v>10.369357045143639</v>
      </c>
      <c r="N36" s="51">
        <f>SUM(N9:N34)</f>
        <v>110486</v>
      </c>
      <c r="O36" s="51">
        <f>SUM(O9:O34)</f>
        <v>113006</v>
      </c>
      <c r="P36" s="47">
        <f>O36/N36*100-100</f>
        <v>2.2808319606103993</v>
      </c>
      <c r="Q36" s="51">
        <f>SUM(Q9:Q34)</f>
        <v>24388</v>
      </c>
      <c r="R36" s="51">
        <f>SUM(R9:R35)</f>
        <v>13169</v>
      </c>
      <c r="S36" s="47">
        <f>Q36/N36*100</f>
        <v>22.073384863240591</v>
      </c>
      <c r="T36" s="47">
        <f>R36/O36*100</f>
        <v>11.65336353821921</v>
      </c>
      <c r="U36" s="51">
        <f>SUM(U9:U34)</f>
        <v>70</v>
      </c>
      <c r="V36" s="51">
        <f>SUM(V9:V34)</f>
        <v>381</v>
      </c>
      <c r="W36" s="47">
        <f>U36/Q36*100</f>
        <v>0.28702640642939153</v>
      </c>
      <c r="X36" s="47">
        <f>V36/R36*100</f>
        <v>2.8931581745007215</v>
      </c>
      <c r="Y36" s="6"/>
    </row>
    <row r="37" spans="1:214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</sheetData>
  <mergeCells count="26">
    <mergeCell ref="N5:P5"/>
    <mergeCell ref="Q5:T5"/>
    <mergeCell ref="U5:X5"/>
    <mergeCell ref="A2:B2"/>
    <mergeCell ref="A4:A7"/>
    <mergeCell ref="B4:B7"/>
    <mergeCell ref="C2:X2"/>
    <mergeCell ref="Q6:R6"/>
    <mergeCell ref="S6:T6"/>
    <mergeCell ref="U6:V6"/>
    <mergeCell ref="C4:M4"/>
    <mergeCell ref="N4:X4"/>
    <mergeCell ref="N6:N7"/>
    <mergeCell ref="O6:O7"/>
    <mergeCell ref="P6:P7"/>
    <mergeCell ref="J5:M5"/>
    <mergeCell ref="W6:X6"/>
    <mergeCell ref="J6:K6"/>
    <mergeCell ref="L6:M6"/>
    <mergeCell ref="C6:C7"/>
    <mergeCell ref="F5:I5"/>
    <mergeCell ref="F6:G6"/>
    <mergeCell ref="H6:I6"/>
    <mergeCell ref="C5:E5"/>
    <mergeCell ref="D6:D7"/>
    <mergeCell ref="E6:E7"/>
  </mergeCells>
  <pageMargins left="0.11811023622047245" right="0.11811023622047245" top="0.35433070866141736" bottom="0.15748031496062992" header="0.31496062992125984" footer="0.31496062992125984"/>
  <pageSetup paperSize="9"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F37"/>
  <sheetViews>
    <sheetView topLeftCell="A10" workbookViewId="0">
      <selection activeCell="I32" sqref="I32"/>
    </sheetView>
  </sheetViews>
  <sheetFormatPr defaultRowHeight="12.75" x14ac:dyDescent="0.2"/>
  <cols>
    <col min="1" max="1" width="3.28515625" customWidth="1"/>
    <col min="2" max="2" width="24" customWidth="1"/>
    <col min="3" max="4" width="7.140625" customWidth="1"/>
    <col min="5" max="5" width="5.5703125" customWidth="1"/>
    <col min="6" max="7" width="6.7109375" customWidth="1"/>
    <col min="8" max="9" width="5.85546875" customWidth="1"/>
    <col min="10" max="12" width="6.5703125" customWidth="1"/>
    <col min="13" max="13" width="6.42578125" customWidth="1"/>
    <col min="14" max="15" width="7.140625" customWidth="1"/>
    <col min="16" max="16" width="6.42578125" customWidth="1"/>
    <col min="17" max="18" width="6" customWidth="1"/>
    <col min="19" max="20" width="6.5703125" customWidth="1"/>
    <col min="21" max="22" width="6.140625" customWidth="1"/>
    <col min="23" max="24" width="6.5703125" customWidth="1"/>
  </cols>
  <sheetData>
    <row r="1" spans="1:214" ht="12.95" customHeight="1" x14ac:dyDescent="0.2">
      <c r="W1" s="31" t="s">
        <v>143</v>
      </c>
      <c r="X1" s="31"/>
    </row>
    <row r="2" spans="1:214" ht="22.7" customHeight="1" x14ac:dyDescent="0.3">
      <c r="A2" s="295"/>
      <c r="B2" s="295"/>
      <c r="C2" s="297" t="s">
        <v>6</v>
      </c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</row>
    <row r="3" spans="1:214" ht="9.75" customHeight="1" x14ac:dyDescent="0.2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</row>
    <row r="4" spans="1:214" ht="14.25" x14ac:dyDescent="0.2">
      <c r="A4" s="296" t="s">
        <v>28</v>
      </c>
      <c r="B4" s="263" t="s">
        <v>97</v>
      </c>
      <c r="C4" s="242" t="s">
        <v>141</v>
      </c>
      <c r="D4" s="243"/>
      <c r="E4" s="243"/>
      <c r="F4" s="243"/>
      <c r="G4" s="243"/>
      <c r="H4" s="243"/>
      <c r="I4" s="243"/>
      <c r="J4" s="243"/>
      <c r="K4" s="243"/>
      <c r="L4" s="243"/>
      <c r="M4" s="244"/>
      <c r="N4" s="242" t="s">
        <v>142</v>
      </c>
      <c r="O4" s="243"/>
      <c r="P4" s="243"/>
      <c r="Q4" s="243"/>
      <c r="R4" s="243"/>
      <c r="S4" s="243"/>
      <c r="T4" s="243"/>
      <c r="U4" s="243"/>
      <c r="V4" s="243"/>
      <c r="W4" s="243"/>
      <c r="X4" s="244"/>
      <c r="Y4" s="6"/>
    </row>
    <row r="5" spans="1:214" ht="29.25" customHeight="1" x14ac:dyDescent="0.2">
      <c r="A5" s="296"/>
      <c r="B5" s="263"/>
      <c r="C5" s="298" t="s">
        <v>125</v>
      </c>
      <c r="D5" s="299"/>
      <c r="E5" s="300"/>
      <c r="F5" s="230" t="s">
        <v>133</v>
      </c>
      <c r="G5" s="230"/>
      <c r="H5" s="230"/>
      <c r="I5" s="230"/>
      <c r="J5" s="230" t="s">
        <v>135</v>
      </c>
      <c r="K5" s="230"/>
      <c r="L5" s="230"/>
      <c r="M5" s="230"/>
      <c r="N5" s="298" t="s">
        <v>125</v>
      </c>
      <c r="O5" s="299"/>
      <c r="P5" s="300"/>
      <c r="Q5" s="230" t="s">
        <v>133</v>
      </c>
      <c r="R5" s="230"/>
      <c r="S5" s="230"/>
      <c r="T5" s="230"/>
      <c r="U5" s="230" t="s">
        <v>135</v>
      </c>
      <c r="V5" s="230"/>
      <c r="W5" s="230"/>
      <c r="X5" s="230"/>
      <c r="Y5" s="6"/>
    </row>
    <row r="6" spans="1:214" ht="15" customHeight="1" x14ac:dyDescent="0.2">
      <c r="A6" s="296"/>
      <c r="B6" s="263"/>
      <c r="C6" s="230">
        <v>2018</v>
      </c>
      <c r="D6" s="230">
        <v>2019</v>
      </c>
      <c r="E6" s="255" t="s">
        <v>138</v>
      </c>
      <c r="F6" s="249" t="s">
        <v>60</v>
      </c>
      <c r="G6" s="249"/>
      <c r="H6" s="255" t="s">
        <v>134</v>
      </c>
      <c r="I6" s="255"/>
      <c r="J6" s="249" t="s">
        <v>60</v>
      </c>
      <c r="K6" s="249"/>
      <c r="L6" s="255" t="s">
        <v>134</v>
      </c>
      <c r="M6" s="255"/>
      <c r="N6" s="230">
        <v>2018</v>
      </c>
      <c r="O6" s="230">
        <v>2019</v>
      </c>
      <c r="P6" s="255" t="s">
        <v>138</v>
      </c>
      <c r="Q6" s="249" t="s">
        <v>60</v>
      </c>
      <c r="R6" s="249"/>
      <c r="S6" s="255" t="s">
        <v>134</v>
      </c>
      <c r="T6" s="255"/>
      <c r="U6" s="249" t="s">
        <v>60</v>
      </c>
      <c r="V6" s="249"/>
      <c r="W6" s="255" t="s">
        <v>134</v>
      </c>
      <c r="X6" s="255"/>
      <c r="Y6" s="6"/>
    </row>
    <row r="7" spans="1:214" ht="20.25" customHeight="1" x14ac:dyDescent="0.2">
      <c r="A7" s="296"/>
      <c r="B7" s="263"/>
      <c r="C7" s="230"/>
      <c r="D7" s="230"/>
      <c r="E7" s="255"/>
      <c r="F7" s="14">
        <v>2018</v>
      </c>
      <c r="G7" s="14">
        <v>2019</v>
      </c>
      <c r="H7" s="14">
        <v>2018</v>
      </c>
      <c r="I7" s="14">
        <v>2019</v>
      </c>
      <c r="J7" s="14">
        <v>2018</v>
      </c>
      <c r="K7" s="14">
        <v>2019</v>
      </c>
      <c r="L7" s="14">
        <v>2018</v>
      </c>
      <c r="M7" s="14">
        <v>2019</v>
      </c>
      <c r="N7" s="230"/>
      <c r="O7" s="230"/>
      <c r="P7" s="255"/>
      <c r="Q7" s="14">
        <v>2018</v>
      </c>
      <c r="R7" s="14">
        <v>2019</v>
      </c>
      <c r="S7" s="14">
        <v>2018</v>
      </c>
      <c r="T7" s="14">
        <v>2019</v>
      </c>
      <c r="U7" s="14">
        <v>2018</v>
      </c>
      <c r="V7" s="14">
        <v>2019</v>
      </c>
      <c r="W7" s="14">
        <v>2018</v>
      </c>
      <c r="X7" s="14">
        <v>2019</v>
      </c>
      <c r="Y7" s="6"/>
    </row>
    <row r="8" spans="1:214" x14ac:dyDescent="0.2">
      <c r="A8" s="12" t="s">
        <v>29</v>
      </c>
      <c r="B8" s="12" t="s">
        <v>31</v>
      </c>
      <c r="C8" s="12">
        <v>1</v>
      </c>
      <c r="D8" s="12">
        <v>2</v>
      </c>
      <c r="E8" s="12">
        <v>3</v>
      </c>
      <c r="F8" s="12">
        <v>4</v>
      </c>
      <c r="G8" s="12">
        <v>5</v>
      </c>
      <c r="H8" s="12">
        <v>6</v>
      </c>
      <c r="I8" s="12">
        <v>7</v>
      </c>
      <c r="J8" s="12">
        <v>8</v>
      </c>
      <c r="K8" s="12">
        <v>9</v>
      </c>
      <c r="L8" s="12">
        <v>10</v>
      </c>
      <c r="M8" s="12">
        <v>11</v>
      </c>
      <c r="N8" s="12">
        <v>12</v>
      </c>
      <c r="O8" s="12">
        <v>13</v>
      </c>
      <c r="P8" s="12">
        <v>14</v>
      </c>
      <c r="Q8" s="12">
        <v>15</v>
      </c>
      <c r="R8" s="12">
        <v>16</v>
      </c>
      <c r="S8" s="12">
        <v>17</v>
      </c>
      <c r="T8" s="12">
        <v>18</v>
      </c>
      <c r="U8" s="12">
        <v>19</v>
      </c>
      <c r="V8" s="12">
        <v>20</v>
      </c>
      <c r="W8" s="12">
        <v>21</v>
      </c>
      <c r="X8" s="12">
        <v>22</v>
      </c>
      <c r="Y8" s="6"/>
    </row>
    <row r="9" spans="1:214" ht="18" customHeight="1" x14ac:dyDescent="0.2">
      <c r="A9" s="34">
        <v>1</v>
      </c>
      <c r="B9" s="18" t="s">
        <v>98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44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</row>
    <row r="10" spans="1:214" ht="18" customHeight="1" x14ac:dyDescent="0.2">
      <c r="A10" s="35" t="s">
        <v>71</v>
      </c>
      <c r="B10" s="18" t="s">
        <v>99</v>
      </c>
      <c r="C10" s="53">
        <v>3939</v>
      </c>
      <c r="D10" s="53">
        <v>4387</v>
      </c>
      <c r="E10" s="55">
        <f t="shared" ref="E10:E34" si="0">D10/C10*100-100</f>
        <v>11.373445036811376</v>
      </c>
      <c r="F10" s="53">
        <v>597</v>
      </c>
      <c r="G10" s="53">
        <v>575</v>
      </c>
      <c r="H10" s="55">
        <f t="shared" ref="H10:H34" si="1">F10/C10*100</f>
        <v>15.156130997715156</v>
      </c>
      <c r="I10" s="55">
        <f t="shared" ref="I10:I34" si="2">G10/D10*100</f>
        <v>13.106906770002279</v>
      </c>
      <c r="J10" s="22">
        <v>113</v>
      </c>
      <c r="K10" s="22">
        <v>97</v>
      </c>
      <c r="L10" s="55">
        <f t="shared" ref="L10:L34" si="3">J10/F10*100</f>
        <v>18.927973199329983</v>
      </c>
      <c r="M10" s="55">
        <f t="shared" ref="M10:M34" si="4">K10/G10*100</f>
        <v>16.869565217391305</v>
      </c>
      <c r="N10" s="53"/>
      <c r="O10" s="53"/>
      <c r="P10" s="55"/>
      <c r="Q10" s="53"/>
      <c r="R10" s="53"/>
      <c r="S10" s="55"/>
      <c r="T10" s="55"/>
      <c r="U10" s="53"/>
      <c r="V10" s="53"/>
      <c r="W10" s="55"/>
      <c r="X10" s="55"/>
      <c r="Y10" s="44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</row>
    <row r="11" spans="1:214" ht="18" customHeight="1" x14ac:dyDescent="0.2">
      <c r="A11" s="35" t="s">
        <v>72</v>
      </c>
      <c r="B11" s="18" t="s">
        <v>100</v>
      </c>
      <c r="C11" s="53">
        <v>1425</v>
      </c>
      <c r="D11" s="53">
        <v>1485</v>
      </c>
      <c r="E11" s="55">
        <f t="shared" si="0"/>
        <v>4.2105263157894655</v>
      </c>
      <c r="F11" s="53">
        <v>328</v>
      </c>
      <c r="G11" s="53">
        <v>341</v>
      </c>
      <c r="H11" s="55">
        <f t="shared" si="1"/>
        <v>23.017543859649123</v>
      </c>
      <c r="I11" s="55">
        <f t="shared" si="2"/>
        <v>22.962962962962962</v>
      </c>
      <c r="J11" s="53">
        <v>53</v>
      </c>
      <c r="K11" s="53">
        <v>90</v>
      </c>
      <c r="L11" s="55">
        <f t="shared" si="3"/>
        <v>16.158536585365855</v>
      </c>
      <c r="M11" s="55">
        <f t="shared" si="4"/>
        <v>26.392961876832842</v>
      </c>
      <c r="N11" s="53"/>
      <c r="O11" s="53"/>
      <c r="P11" s="55"/>
      <c r="Q11" s="53"/>
      <c r="R11" s="53"/>
      <c r="S11" s="55"/>
      <c r="T11" s="55"/>
      <c r="U11" s="53"/>
      <c r="V11" s="53"/>
      <c r="W11" s="55"/>
      <c r="X11" s="55"/>
      <c r="Y11" s="44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</row>
    <row r="12" spans="1:214" ht="18" customHeight="1" x14ac:dyDescent="0.2">
      <c r="A12" s="35" t="s">
        <v>73</v>
      </c>
      <c r="B12" s="18" t="s">
        <v>101</v>
      </c>
      <c r="C12" s="53">
        <v>11845</v>
      </c>
      <c r="D12" s="53">
        <v>13262</v>
      </c>
      <c r="E12" s="55">
        <f t="shared" si="0"/>
        <v>11.962853524693969</v>
      </c>
      <c r="F12" s="53">
        <v>2610</v>
      </c>
      <c r="G12" s="53">
        <v>3336</v>
      </c>
      <c r="H12" s="55">
        <f t="shared" si="1"/>
        <v>22.034613761080625</v>
      </c>
      <c r="I12" s="55">
        <f t="shared" si="2"/>
        <v>25.154576986879807</v>
      </c>
      <c r="J12" s="53">
        <v>785</v>
      </c>
      <c r="K12" s="53">
        <v>679</v>
      </c>
      <c r="L12" s="55">
        <f t="shared" si="3"/>
        <v>30.07662835249042</v>
      </c>
      <c r="M12" s="55">
        <f t="shared" si="4"/>
        <v>20.353717026378899</v>
      </c>
      <c r="N12" s="22">
        <v>2431</v>
      </c>
      <c r="O12" s="53">
        <v>5074</v>
      </c>
      <c r="P12" s="55">
        <f>O12/N12*100-100</f>
        <v>108.72069107363225</v>
      </c>
      <c r="Q12" s="22">
        <v>16</v>
      </c>
      <c r="R12" s="53">
        <v>745</v>
      </c>
      <c r="S12" s="55">
        <f>Q12/N12*100</f>
        <v>0.65816536404771697</v>
      </c>
      <c r="T12" s="55">
        <f>R12/O12*100</f>
        <v>14.682696097753251</v>
      </c>
      <c r="U12" s="22">
        <v>5</v>
      </c>
      <c r="V12" s="190">
        <v>26</v>
      </c>
      <c r="W12" s="55">
        <f>U12/Q12*100</f>
        <v>31.25</v>
      </c>
      <c r="X12" s="55">
        <f>V12/R12*100</f>
        <v>3.4899328859060401</v>
      </c>
      <c r="Y12" s="44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</row>
    <row r="13" spans="1:214" ht="18" customHeight="1" x14ac:dyDescent="0.2">
      <c r="A13" s="35" t="s">
        <v>74</v>
      </c>
      <c r="B13" s="18" t="s">
        <v>102</v>
      </c>
      <c r="C13" s="53">
        <v>4757</v>
      </c>
      <c r="D13" s="53">
        <v>4672</v>
      </c>
      <c r="E13" s="55">
        <f t="shared" si="0"/>
        <v>-1.7868404456590383</v>
      </c>
      <c r="F13" s="53">
        <v>919</v>
      </c>
      <c r="G13" s="53">
        <v>1149</v>
      </c>
      <c r="H13" s="55">
        <f t="shared" si="1"/>
        <v>19.31889846541938</v>
      </c>
      <c r="I13" s="55">
        <f t="shared" si="2"/>
        <v>24.593321917808218</v>
      </c>
      <c r="J13" s="53">
        <v>226</v>
      </c>
      <c r="K13" s="53">
        <v>219</v>
      </c>
      <c r="L13" s="55">
        <f t="shared" si="3"/>
        <v>24.591947769314473</v>
      </c>
      <c r="M13" s="55">
        <f t="shared" si="4"/>
        <v>19.06005221932115</v>
      </c>
      <c r="N13" s="22">
        <v>3372</v>
      </c>
      <c r="O13" s="53"/>
      <c r="P13" s="55">
        <f>O13/N13*100-100</f>
        <v>-100</v>
      </c>
      <c r="Q13" s="22">
        <v>1096</v>
      </c>
      <c r="R13" s="53"/>
      <c r="S13" s="55">
        <f>Q13/N13*100</f>
        <v>32.502965599051009</v>
      </c>
      <c r="T13" s="55"/>
      <c r="U13" s="22">
        <v>1</v>
      </c>
      <c r="V13" s="53"/>
      <c r="W13" s="55">
        <f>U13/Q13*100</f>
        <v>9.1240875912408759E-2</v>
      </c>
      <c r="X13" s="55"/>
      <c r="Y13" s="44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</row>
    <row r="14" spans="1:214" ht="18" customHeight="1" x14ac:dyDescent="0.2">
      <c r="A14" s="35" t="s">
        <v>75</v>
      </c>
      <c r="B14" s="18" t="s">
        <v>103</v>
      </c>
      <c r="C14" s="53">
        <v>4027</v>
      </c>
      <c r="D14" s="53">
        <v>4934</v>
      </c>
      <c r="E14" s="55">
        <f t="shared" si="0"/>
        <v>22.522969952818485</v>
      </c>
      <c r="F14" s="53">
        <v>696</v>
      </c>
      <c r="G14" s="53">
        <v>751</v>
      </c>
      <c r="H14" s="55">
        <f t="shared" si="1"/>
        <v>17.283337472063572</v>
      </c>
      <c r="I14" s="55">
        <f t="shared" si="2"/>
        <v>15.220916092419943</v>
      </c>
      <c r="J14" s="53">
        <v>109</v>
      </c>
      <c r="K14" s="53">
        <v>77</v>
      </c>
      <c r="L14" s="55">
        <f t="shared" si="3"/>
        <v>15.660919540229884</v>
      </c>
      <c r="M14" s="55">
        <f t="shared" si="4"/>
        <v>10.252996005326231</v>
      </c>
      <c r="N14" s="54"/>
      <c r="O14" s="53"/>
      <c r="P14" s="55"/>
      <c r="Q14" s="54"/>
      <c r="R14" s="53"/>
      <c r="S14" s="55"/>
      <c r="T14" s="55"/>
      <c r="U14" s="54"/>
      <c r="V14" s="53"/>
      <c r="W14" s="55"/>
      <c r="X14" s="55"/>
      <c r="Y14" s="44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</row>
    <row r="15" spans="1:214" ht="18" customHeight="1" x14ac:dyDescent="0.2">
      <c r="A15" s="35" t="s">
        <v>76</v>
      </c>
      <c r="B15" s="18" t="s">
        <v>104</v>
      </c>
      <c r="C15" s="53">
        <v>1557</v>
      </c>
      <c r="D15" s="53">
        <v>1650</v>
      </c>
      <c r="E15" s="55">
        <f t="shared" si="0"/>
        <v>5.9730250481695606</v>
      </c>
      <c r="F15" s="53">
        <v>471</v>
      </c>
      <c r="G15" s="53">
        <v>558</v>
      </c>
      <c r="H15" s="55">
        <f t="shared" si="1"/>
        <v>30.2504816955684</v>
      </c>
      <c r="I15" s="55">
        <f t="shared" si="2"/>
        <v>33.81818181818182</v>
      </c>
      <c r="J15" s="53">
        <v>91</v>
      </c>
      <c r="K15" s="53">
        <v>113</v>
      </c>
      <c r="L15" s="55">
        <f t="shared" si="3"/>
        <v>19.320594479830149</v>
      </c>
      <c r="M15" s="55">
        <f t="shared" si="4"/>
        <v>20.250896057347671</v>
      </c>
      <c r="N15" s="54"/>
      <c r="O15" s="53"/>
      <c r="P15" s="55"/>
      <c r="Q15" s="54"/>
      <c r="R15" s="53"/>
      <c r="S15" s="55"/>
      <c r="T15" s="55"/>
      <c r="U15" s="54"/>
      <c r="V15" s="53"/>
      <c r="W15" s="55"/>
      <c r="X15" s="55"/>
      <c r="Y15" s="44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</row>
    <row r="16" spans="1:214" ht="18" customHeight="1" x14ac:dyDescent="0.2">
      <c r="A16" s="35" t="s">
        <v>77</v>
      </c>
      <c r="B16" s="18" t="s">
        <v>105</v>
      </c>
      <c r="C16" s="53">
        <v>5416</v>
      </c>
      <c r="D16" s="53">
        <v>6766</v>
      </c>
      <c r="E16" s="55">
        <f t="shared" si="0"/>
        <v>24.926144756277708</v>
      </c>
      <c r="F16" s="53">
        <v>1293</v>
      </c>
      <c r="G16" s="53">
        <v>1250</v>
      </c>
      <c r="H16" s="55">
        <f t="shared" si="1"/>
        <v>23.87370753323486</v>
      </c>
      <c r="I16" s="55">
        <f t="shared" si="2"/>
        <v>18.474726574046706</v>
      </c>
      <c r="J16" s="53">
        <v>194</v>
      </c>
      <c r="K16" s="53">
        <v>202</v>
      </c>
      <c r="L16" s="55">
        <f t="shared" si="3"/>
        <v>15.003866976024749</v>
      </c>
      <c r="M16" s="55">
        <f t="shared" si="4"/>
        <v>16.16</v>
      </c>
      <c r="N16" s="54"/>
      <c r="O16" s="53"/>
      <c r="P16" s="55"/>
      <c r="Q16" s="54"/>
      <c r="R16" s="53"/>
      <c r="S16" s="55"/>
      <c r="T16" s="55"/>
      <c r="U16" s="54"/>
      <c r="V16" s="53"/>
      <c r="W16" s="55"/>
      <c r="X16" s="55"/>
      <c r="Y16" s="44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</row>
    <row r="17" spans="1:214" ht="18" customHeight="1" x14ac:dyDescent="0.2">
      <c r="A17" s="35" t="s">
        <v>78</v>
      </c>
      <c r="B17" s="18" t="s">
        <v>106</v>
      </c>
      <c r="C17" s="53">
        <v>2471</v>
      </c>
      <c r="D17" s="53">
        <v>2891</v>
      </c>
      <c r="E17" s="55">
        <f t="shared" si="0"/>
        <v>16.997167138810184</v>
      </c>
      <c r="F17" s="53">
        <v>528</v>
      </c>
      <c r="G17" s="53">
        <v>487</v>
      </c>
      <c r="H17" s="55">
        <f t="shared" si="1"/>
        <v>21.367867260218535</v>
      </c>
      <c r="I17" s="55">
        <f t="shared" si="2"/>
        <v>16.845382220684886</v>
      </c>
      <c r="J17" s="53">
        <v>126</v>
      </c>
      <c r="K17" s="53">
        <v>70</v>
      </c>
      <c r="L17" s="55">
        <f t="shared" si="3"/>
        <v>23.863636363636363</v>
      </c>
      <c r="M17" s="55">
        <f t="shared" si="4"/>
        <v>14.37371663244353</v>
      </c>
      <c r="N17" s="54"/>
      <c r="O17" s="53"/>
      <c r="P17" s="55"/>
      <c r="Q17" s="54"/>
      <c r="R17" s="53"/>
      <c r="S17" s="55"/>
      <c r="T17" s="55"/>
      <c r="U17" s="54"/>
      <c r="V17" s="53"/>
      <c r="W17" s="55"/>
      <c r="X17" s="55"/>
      <c r="Y17" s="44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</row>
    <row r="18" spans="1:214" ht="18" customHeight="1" x14ac:dyDescent="0.2">
      <c r="A18" s="35" t="s">
        <v>79</v>
      </c>
      <c r="B18" s="18" t="s">
        <v>107</v>
      </c>
      <c r="C18" s="53">
        <v>7229</v>
      </c>
      <c r="D18" s="53">
        <v>7405</v>
      </c>
      <c r="E18" s="55">
        <f t="shared" si="0"/>
        <v>2.4346382625536194</v>
      </c>
      <c r="F18" s="53">
        <v>2191</v>
      </c>
      <c r="G18" s="53">
        <v>1808</v>
      </c>
      <c r="H18" s="55">
        <f t="shared" si="1"/>
        <v>30.3084797344031</v>
      </c>
      <c r="I18" s="55">
        <f t="shared" si="2"/>
        <v>24.415935178933154</v>
      </c>
      <c r="J18" s="53">
        <v>336</v>
      </c>
      <c r="K18" s="53">
        <v>278</v>
      </c>
      <c r="L18" s="55">
        <f t="shared" si="3"/>
        <v>15.335463258785943</v>
      </c>
      <c r="M18" s="55">
        <f t="shared" si="4"/>
        <v>15.376106194690264</v>
      </c>
      <c r="N18" s="54"/>
      <c r="O18" s="53"/>
      <c r="P18" s="55"/>
      <c r="Q18" s="54"/>
      <c r="R18" s="53"/>
      <c r="S18" s="55"/>
      <c r="T18" s="55"/>
      <c r="U18" s="54"/>
      <c r="V18" s="53"/>
      <c r="W18" s="55"/>
      <c r="X18" s="55"/>
      <c r="Y18" s="44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</row>
    <row r="19" spans="1:214" ht="18" customHeight="1" x14ac:dyDescent="0.2">
      <c r="A19" s="35" t="s">
        <v>80</v>
      </c>
      <c r="B19" s="18" t="s">
        <v>108</v>
      </c>
      <c r="C19" s="53">
        <v>1692</v>
      </c>
      <c r="D19" s="53">
        <v>2264</v>
      </c>
      <c r="E19" s="55">
        <f t="shared" si="0"/>
        <v>33.806146572104012</v>
      </c>
      <c r="F19" s="53">
        <v>420</v>
      </c>
      <c r="G19" s="53">
        <v>725</v>
      </c>
      <c r="H19" s="55">
        <f t="shared" si="1"/>
        <v>24.822695035460992</v>
      </c>
      <c r="I19" s="55">
        <f t="shared" si="2"/>
        <v>32.022968197879855</v>
      </c>
      <c r="J19" s="53">
        <v>45</v>
      </c>
      <c r="K19" s="53">
        <v>42</v>
      </c>
      <c r="L19" s="55">
        <f t="shared" si="3"/>
        <v>10.714285714285714</v>
      </c>
      <c r="M19" s="55">
        <f t="shared" si="4"/>
        <v>5.7931034482758621</v>
      </c>
      <c r="N19" s="54"/>
      <c r="O19" s="53"/>
      <c r="P19" s="55"/>
      <c r="Q19" s="54"/>
      <c r="R19" s="53"/>
      <c r="S19" s="55"/>
      <c r="T19" s="55"/>
      <c r="U19" s="54"/>
      <c r="V19" s="53"/>
      <c r="W19" s="55"/>
      <c r="X19" s="55"/>
      <c r="Y19" s="44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</row>
    <row r="20" spans="1:214" ht="18" customHeight="1" x14ac:dyDescent="0.2">
      <c r="A20" s="35" t="s">
        <v>81</v>
      </c>
      <c r="B20" s="18" t="s">
        <v>109</v>
      </c>
      <c r="C20" s="53">
        <v>2049</v>
      </c>
      <c r="D20" s="53">
        <v>1997</v>
      </c>
      <c r="E20" s="55">
        <f t="shared" si="0"/>
        <v>-2.5378233284529017</v>
      </c>
      <c r="F20" s="53">
        <v>572</v>
      </c>
      <c r="G20" s="53">
        <v>576</v>
      </c>
      <c r="H20" s="55">
        <f t="shared" si="1"/>
        <v>27.916056612981944</v>
      </c>
      <c r="I20" s="55">
        <f t="shared" si="2"/>
        <v>28.843264897346021</v>
      </c>
      <c r="J20" s="53">
        <v>288</v>
      </c>
      <c r="K20" s="53">
        <v>341</v>
      </c>
      <c r="L20" s="55">
        <f t="shared" si="3"/>
        <v>50.349650349650354</v>
      </c>
      <c r="M20" s="55">
        <f t="shared" si="4"/>
        <v>59.201388888888886</v>
      </c>
      <c r="N20" s="54"/>
      <c r="O20" s="53"/>
      <c r="P20" s="55"/>
      <c r="Q20" s="54"/>
      <c r="R20" s="53"/>
      <c r="S20" s="55"/>
      <c r="T20" s="55"/>
      <c r="U20" s="54"/>
      <c r="V20" s="53"/>
      <c r="W20" s="55"/>
      <c r="X20" s="55"/>
      <c r="Y20" s="44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</row>
    <row r="21" spans="1:214" ht="18" customHeight="1" x14ac:dyDescent="0.2">
      <c r="A21" s="35" t="s">
        <v>82</v>
      </c>
      <c r="B21" s="18" t="s">
        <v>110</v>
      </c>
      <c r="C21" s="53">
        <v>5127</v>
      </c>
      <c r="D21" s="53">
        <v>5598</v>
      </c>
      <c r="E21" s="55">
        <f t="shared" si="0"/>
        <v>9.1866588648332339</v>
      </c>
      <c r="F21" s="53">
        <v>1436</v>
      </c>
      <c r="G21" s="53">
        <v>1554</v>
      </c>
      <c r="H21" s="55">
        <f t="shared" si="1"/>
        <v>28.008582016773943</v>
      </c>
      <c r="I21" s="55">
        <f t="shared" si="2"/>
        <v>27.759914255091108</v>
      </c>
      <c r="J21" s="53">
        <v>387</v>
      </c>
      <c r="K21" s="53">
        <v>442</v>
      </c>
      <c r="L21" s="55">
        <f t="shared" si="3"/>
        <v>26.949860724233982</v>
      </c>
      <c r="M21" s="55">
        <f t="shared" si="4"/>
        <v>28.442728442728445</v>
      </c>
      <c r="N21" s="22">
        <v>2967</v>
      </c>
      <c r="O21" s="53">
        <v>3018</v>
      </c>
      <c r="P21" s="55">
        <f>O21/N21*100-100</f>
        <v>1.7189079878665297</v>
      </c>
      <c r="Q21" s="22">
        <v>1019</v>
      </c>
      <c r="R21" s="53">
        <v>508</v>
      </c>
      <c r="S21" s="55">
        <f>Q21/N21*100</f>
        <v>34.344455679137177</v>
      </c>
      <c r="T21" s="55">
        <f>R21/O21*100</f>
        <v>16.832339297548046</v>
      </c>
      <c r="U21" s="22">
        <v>14</v>
      </c>
      <c r="V21" s="53">
        <v>5</v>
      </c>
      <c r="W21" s="55">
        <f>U21/Q21*100</f>
        <v>1.3738959764474974</v>
      </c>
      <c r="X21" s="55">
        <f>V21/R21*100</f>
        <v>0.98425196850393704</v>
      </c>
      <c r="Y21" s="44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</row>
    <row r="22" spans="1:214" ht="18" customHeight="1" x14ac:dyDescent="0.2">
      <c r="A22" s="35" t="s">
        <v>83</v>
      </c>
      <c r="B22" s="18" t="s">
        <v>111</v>
      </c>
      <c r="C22" s="53">
        <v>3179</v>
      </c>
      <c r="D22" s="53">
        <v>4130</v>
      </c>
      <c r="E22" s="55">
        <f t="shared" si="0"/>
        <v>29.915067631330601</v>
      </c>
      <c r="F22" s="53">
        <v>773</v>
      </c>
      <c r="G22" s="53">
        <v>744</v>
      </c>
      <c r="H22" s="55">
        <f t="shared" si="1"/>
        <v>24.315822585718781</v>
      </c>
      <c r="I22" s="55">
        <f t="shared" si="2"/>
        <v>18.014527845036319</v>
      </c>
      <c r="J22" s="53">
        <v>168</v>
      </c>
      <c r="K22" s="53">
        <v>134</v>
      </c>
      <c r="L22" s="55">
        <f t="shared" si="3"/>
        <v>21.733505821474775</v>
      </c>
      <c r="M22" s="55">
        <f t="shared" si="4"/>
        <v>18.010752688172044</v>
      </c>
      <c r="N22" s="54"/>
      <c r="O22" s="53"/>
      <c r="P22" s="55"/>
      <c r="Q22" s="54"/>
      <c r="R22" s="53"/>
      <c r="S22" s="55"/>
      <c r="T22" s="55"/>
      <c r="U22" s="54"/>
      <c r="V22" s="53"/>
      <c r="W22" s="55"/>
      <c r="X22" s="55"/>
      <c r="Y22" s="44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</row>
    <row r="23" spans="1:214" ht="18" customHeight="1" x14ac:dyDescent="0.2">
      <c r="A23" s="35" t="s">
        <v>84</v>
      </c>
      <c r="B23" s="18" t="s">
        <v>112</v>
      </c>
      <c r="C23" s="53">
        <v>7361</v>
      </c>
      <c r="D23" s="53">
        <v>7486</v>
      </c>
      <c r="E23" s="55">
        <f t="shared" si="0"/>
        <v>1.6981388398315431</v>
      </c>
      <c r="F23" s="53">
        <v>2348</v>
      </c>
      <c r="G23" s="53">
        <v>1577</v>
      </c>
      <c r="H23" s="55">
        <f t="shared" si="1"/>
        <v>31.897839967395736</v>
      </c>
      <c r="I23" s="55">
        <f t="shared" si="2"/>
        <v>21.065989847715734</v>
      </c>
      <c r="J23" s="53">
        <v>1050</v>
      </c>
      <c r="K23" s="53">
        <v>266</v>
      </c>
      <c r="L23" s="55">
        <f t="shared" si="3"/>
        <v>44.718909710391827</v>
      </c>
      <c r="M23" s="55">
        <f t="shared" si="4"/>
        <v>16.867469879518072</v>
      </c>
      <c r="N23" s="22">
        <v>3432</v>
      </c>
      <c r="O23" s="53">
        <v>3538</v>
      </c>
      <c r="P23" s="55">
        <f>O23/N23*100-100</f>
        <v>3.0885780885781031</v>
      </c>
      <c r="Q23" s="22">
        <v>1123</v>
      </c>
      <c r="R23" s="53">
        <v>563</v>
      </c>
      <c r="S23" s="55">
        <f>Q23/N23*100</f>
        <v>32.721445221445222</v>
      </c>
      <c r="T23" s="55">
        <f>R23/O23*100</f>
        <v>15.912945166760881</v>
      </c>
      <c r="U23" s="22">
        <v>5</v>
      </c>
      <c r="V23" s="53">
        <v>6</v>
      </c>
      <c r="W23" s="55">
        <f>U23/Q23*100</f>
        <v>0.44523597506678536</v>
      </c>
      <c r="X23" s="55">
        <f>V23/R23*100</f>
        <v>1.0657193605683837</v>
      </c>
      <c r="Y23" s="44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</row>
    <row r="24" spans="1:214" ht="18" customHeight="1" x14ac:dyDescent="0.2">
      <c r="A24" s="35" t="s">
        <v>85</v>
      </c>
      <c r="B24" s="18" t="s">
        <v>113</v>
      </c>
      <c r="C24" s="53">
        <v>2848</v>
      </c>
      <c r="D24" s="53">
        <v>3744</v>
      </c>
      <c r="E24" s="55">
        <f t="shared" si="0"/>
        <v>31.460674157303373</v>
      </c>
      <c r="F24" s="53">
        <v>618</v>
      </c>
      <c r="G24" s="53">
        <v>712</v>
      </c>
      <c r="H24" s="55">
        <f t="shared" si="1"/>
        <v>21.69943820224719</v>
      </c>
      <c r="I24" s="55">
        <f t="shared" si="2"/>
        <v>19.017094017094017</v>
      </c>
      <c r="J24" s="53">
        <v>117</v>
      </c>
      <c r="K24" s="53">
        <v>141</v>
      </c>
      <c r="L24" s="55">
        <f t="shared" si="3"/>
        <v>18.932038834951456</v>
      </c>
      <c r="M24" s="55">
        <f t="shared" si="4"/>
        <v>19.803370786516854</v>
      </c>
      <c r="N24" s="54"/>
      <c r="O24" s="53"/>
      <c r="P24" s="55"/>
      <c r="Q24" s="54"/>
      <c r="R24" s="53"/>
      <c r="S24" s="55"/>
      <c r="T24" s="55"/>
      <c r="U24" s="54"/>
      <c r="V24" s="53"/>
      <c r="W24" s="55"/>
      <c r="X24" s="55"/>
      <c r="Y24" s="44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</row>
    <row r="25" spans="1:214" ht="18" customHeight="1" x14ac:dyDescent="0.2">
      <c r="A25" s="35" t="s">
        <v>86</v>
      </c>
      <c r="B25" s="18" t="s">
        <v>114</v>
      </c>
      <c r="C25" s="53">
        <v>1755</v>
      </c>
      <c r="D25" s="53">
        <v>1901</v>
      </c>
      <c r="E25" s="55">
        <f t="shared" si="0"/>
        <v>8.3190883190883227</v>
      </c>
      <c r="F25" s="53">
        <v>323</v>
      </c>
      <c r="G25" s="53">
        <v>289</v>
      </c>
      <c r="H25" s="55">
        <f t="shared" si="1"/>
        <v>18.404558404558404</v>
      </c>
      <c r="I25" s="55">
        <f t="shared" si="2"/>
        <v>15.202524986849028</v>
      </c>
      <c r="J25" s="53">
        <v>85</v>
      </c>
      <c r="K25" s="53">
        <v>47</v>
      </c>
      <c r="L25" s="55">
        <f t="shared" si="3"/>
        <v>26.315789473684209</v>
      </c>
      <c r="M25" s="55">
        <f t="shared" si="4"/>
        <v>16.262975778546711</v>
      </c>
      <c r="N25" s="22">
        <v>2466</v>
      </c>
      <c r="O25" s="53">
        <v>2741</v>
      </c>
      <c r="P25" s="55">
        <f>O25/N25*100-100</f>
        <v>11.151662611516628</v>
      </c>
      <c r="Q25" s="22">
        <v>713</v>
      </c>
      <c r="R25" s="53">
        <v>405</v>
      </c>
      <c r="S25" s="55">
        <f>Q25/N25*100</f>
        <v>28.913219789132199</v>
      </c>
      <c r="T25" s="55">
        <f>R25/O25*100</f>
        <v>14.775629332360452</v>
      </c>
      <c r="U25" s="22">
        <v>11</v>
      </c>
      <c r="V25" s="53">
        <v>7</v>
      </c>
      <c r="W25" s="55">
        <f>U25/Q25*100</f>
        <v>1.5427769985974753</v>
      </c>
      <c r="X25" s="55">
        <f>V25/R25*100</f>
        <v>1.728395061728395</v>
      </c>
      <c r="Y25" s="44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</row>
    <row r="26" spans="1:214" ht="18" customHeight="1" x14ac:dyDescent="0.2">
      <c r="A26" s="35" t="s">
        <v>87</v>
      </c>
      <c r="B26" s="18" t="s">
        <v>115</v>
      </c>
      <c r="C26" s="53">
        <v>2125</v>
      </c>
      <c r="D26" s="53">
        <v>2586</v>
      </c>
      <c r="E26" s="55">
        <f t="shared" si="0"/>
        <v>21.694117647058818</v>
      </c>
      <c r="F26" s="53">
        <v>495</v>
      </c>
      <c r="G26" s="53">
        <v>475</v>
      </c>
      <c r="H26" s="55">
        <f t="shared" si="1"/>
        <v>23.294117647058822</v>
      </c>
      <c r="I26" s="55">
        <f t="shared" si="2"/>
        <v>18.368136117556073</v>
      </c>
      <c r="J26" s="53">
        <v>90</v>
      </c>
      <c r="K26" s="53">
        <v>78</v>
      </c>
      <c r="L26" s="55">
        <f t="shared" si="3"/>
        <v>18.181818181818183</v>
      </c>
      <c r="M26" s="55">
        <f t="shared" si="4"/>
        <v>16.421052631578949</v>
      </c>
      <c r="N26" s="54"/>
      <c r="O26" s="53"/>
      <c r="P26" s="54"/>
      <c r="Q26" s="54"/>
      <c r="R26" s="53"/>
      <c r="S26" s="56"/>
      <c r="T26" s="57"/>
      <c r="U26" s="54"/>
      <c r="V26" s="53"/>
      <c r="W26" s="56"/>
      <c r="X26" s="58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</row>
    <row r="27" spans="1:214" ht="18" customHeight="1" x14ac:dyDescent="0.2">
      <c r="A27" s="35" t="s">
        <v>88</v>
      </c>
      <c r="B27" s="18" t="s">
        <v>116</v>
      </c>
      <c r="C27" s="53">
        <v>1240</v>
      </c>
      <c r="D27" s="53">
        <v>1645</v>
      </c>
      <c r="E27" s="55">
        <f t="shared" si="0"/>
        <v>32.661290322580641</v>
      </c>
      <c r="F27" s="53">
        <v>262</v>
      </c>
      <c r="G27" s="53">
        <v>312</v>
      </c>
      <c r="H27" s="55">
        <f t="shared" si="1"/>
        <v>21.129032258064516</v>
      </c>
      <c r="I27" s="55">
        <f t="shared" si="2"/>
        <v>18.966565349544073</v>
      </c>
      <c r="J27" s="53">
        <v>79</v>
      </c>
      <c r="K27" s="53">
        <v>87</v>
      </c>
      <c r="L27" s="55">
        <f t="shared" si="3"/>
        <v>30.152671755725191</v>
      </c>
      <c r="M27" s="55">
        <f t="shared" si="4"/>
        <v>27.884615384615387</v>
      </c>
      <c r="N27" s="54"/>
      <c r="O27" s="53"/>
      <c r="P27" s="55"/>
      <c r="Q27" s="54"/>
      <c r="R27" s="53"/>
      <c r="S27" s="55"/>
      <c r="T27" s="55"/>
      <c r="U27" s="54"/>
      <c r="V27" s="53"/>
      <c r="W27" s="55"/>
      <c r="X27" s="55"/>
      <c r="Y27" s="44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</row>
    <row r="28" spans="1:214" ht="18" customHeight="1" x14ac:dyDescent="0.2">
      <c r="A28" s="35" t="s">
        <v>89</v>
      </c>
      <c r="B28" s="18" t="s">
        <v>117</v>
      </c>
      <c r="C28" s="53">
        <v>8389</v>
      </c>
      <c r="D28" s="53">
        <v>9082</v>
      </c>
      <c r="E28" s="55">
        <f t="shared" si="0"/>
        <v>8.2608177375134204</v>
      </c>
      <c r="F28" s="53">
        <v>1940</v>
      </c>
      <c r="G28" s="53">
        <v>1777</v>
      </c>
      <c r="H28" s="55">
        <f t="shared" si="1"/>
        <v>23.125521516271309</v>
      </c>
      <c r="I28" s="55">
        <f t="shared" si="2"/>
        <v>19.566174851354326</v>
      </c>
      <c r="J28" s="53">
        <v>468</v>
      </c>
      <c r="K28" s="53">
        <v>333</v>
      </c>
      <c r="L28" s="55">
        <f t="shared" si="3"/>
        <v>24.123711340206185</v>
      </c>
      <c r="M28" s="55">
        <f t="shared" si="4"/>
        <v>18.739448508722568</v>
      </c>
      <c r="N28" s="22">
        <v>3825</v>
      </c>
      <c r="O28" s="53">
        <v>4533</v>
      </c>
      <c r="P28" s="55">
        <f>O28/N28*100-100</f>
        <v>18.509803921568619</v>
      </c>
      <c r="Q28" s="22">
        <v>1065</v>
      </c>
      <c r="R28" s="53">
        <v>533</v>
      </c>
      <c r="S28" s="55">
        <f>Q28/N28*100</f>
        <v>27.843137254901961</v>
      </c>
      <c r="T28" s="55">
        <f>R28/O28*100</f>
        <v>11.758217515993822</v>
      </c>
      <c r="U28" s="22">
        <v>22</v>
      </c>
      <c r="V28" s="53">
        <v>16</v>
      </c>
      <c r="W28" s="55">
        <f>U28/Q28*100</f>
        <v>2.0657276995305165</v>
      </c>
      <c r="X28" s="55">
        <f>V28/R28*100</f>
        <v>3.0018761726078798</v>
      </c>
      <c r="Y28" s="44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</row>
    <row r="29" spans="1:214" ht="18" customHeight="1" x14ac:dyDescent="0.2">
      <c r="A29" s="35" t="s">
        <v>90</v>
      </c>
      <c r="B29" s="18" t="s">
        <v>118</v>
      </c>
      <c r="C29" s="53">
        <v>1763</v>
      </c>
      <c r="D29" s="53">
        <v>1961</v>
      </c>
      <c r="E29" s="55">
        <f t="shared" si="0"/>
        <v>11.230856494611459</v>
      </c>
      <c r="F29" s="53">
        <v>392</v>
      </c>
      <c r="G29" s="53">
        <v>426</v>
      </c>
      <c r="H29" s="55">
        <f t="shared" si="1"/>
        <v>22.234826999432787</v>
      </c>
      <c r="I29" s="55">
        <f t="shared" si="2"/>
        <v>21.723610402855687</v>
      </c>
      <c r="J29" s="53">
        <v>92</v>
      </c>
      <c r="K29" s="53">
        <v>75</v>
      </c>
      <c r="L29" s="55">
        <f t="shared" si="3"/>
        <v>23.469387755102041</v>
      </c>
      <c r="M29" s="55">
        <f t="shared" si="4"/>
        <v>17.6056338028169</v>
      </c>
      <c r="N29" s="54"/>
      <c r="O29" s="53"/>
      <c r="P29" s="55"/>
      <c r="Q29" s="54"/>
      <c r="R29" s="53"/>
      <c r="S29" s="55"/>
      <c r="T29" s="55"/>
      <c r="U29" s="54"/>
      <c r="V29" s="53"/>
      <c r="W29" s="55"/>
      <c r="X29" s="55"/>
      <c r="Y29" s="44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</row>
    <row r="30" spans="1:214" ht="18" customHeight="1" x14ac:dyDescent="0.2">
      <c r="A30" s="35" t="s">
        <v>91</v>
      </c>
      <c r="B30" s="18" t="s">
        <v>119</v>
      </c>
      <c r="C30" s="53">
        <v>2880</v>
      </c>
      <c r="D30" s="53">
        <v>3138</v>
      </c>
      <c r="E30" s="55">
        <f t="shared" si="0"/>
        <v>8.9583333333333286</v>
      </c>
      <c r="F30" s="53">
        <v>708</v>
      </c>
      <c r="G30" s="53">
        <v>718</v>
      </c>
      <c r="H30" s="55">
        <f t="shared" si="1"/>
        <v>24.583333333333332</v>
      </c>
      <c r="I30" s="55">
        <f t="shared" si="2"/>
        <v>22.880815806246016</v>
      </c>
      <c r="J30" s="53">
        <v>197</v>
      </c>
      <c r="K30" s="53">
        <v>150</v>
      </c>
      <c r="L30" s="55">
        <f t="shared" si="3"/>
        <v>27.824858757062149</v>
      </c>
      <c r="M30" s="55">
        <f t="shared" si="4"/>
        <v>20.891364902506965</v>
      </c>
      <c r="N30" s="54"/>
      <c r="O30" s="53"/>
      <c r="P30" s="55"/>
      <c r="Q30" s="54"/>
      <c r="R30" s="53"/>
      <c r="S30" s="55"/>
      <c r="T30" s="55"/>
      <c r="U30" s="54"/>
      <c r="V30" s="53"/>
      <c r="W30" s="55"/>
      <c r="X30" s="55"/>
      <c r="Y30" s="44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</row>
    <row r="31" spans="1:214" ht="18" customHeight="1" x14ac:dyDescent="0.2">
      <c r="A31" s="35" t="s">
        <v>92</v>
      </c>
      <c r="B31" s="18" t="s">
        <v>120</v>
      </c>
      <c r="C31" s="53">
        <v>3164</v>
      </c>
      <c r="D31" s="53">
        <v>3495</v>
      </c>
      <c r="E31" s="55">
        <f t="shared" si="0"/>
        <v>10.4614412136536</v>
      </c>
      <c r="F31" s="53">
        <v>819</v>
      </c>
      <c r="G31" s="53">
        <v>810</v>
      </c>
      <c r="H31" s="55">
        <f t="shared" si="1"/>
        <v>25.884955752212392</v>
      </c>
      <c r="I31" s="55">
        <f t="shared" si="2"/>
        <v>23.175965665236049</v>
      </c>
      <c r="J31" s="53">
        <v>162</v>
      </c>
      <c r="K31" s="53">
        <v>162</v>
      </c>
      <c r="L31" s="55">
        <f t="shared" si="3"/>
        <v>19.780219780219781</v>
      </c>
      <c r="M31" s="55">
        <f t="shared" si="4"/>
        <v>20</v>
      </c>
      <c r="N31" s="54"/>
      <c r="O31" s="53"/>
      <c r="P31" s="55"/>
      <c r="Q31" s="54"/>
      <c r="R31" s="53"/>
      <c r="S31" s="55"/>
      <c r="T31" s="55"/>
      <c r="U31" s="54"/>
      <c r="V31" s="53"/>
      <c r="W31" s="55"/>
      <c r="X31" s="55"/>
      <c r="Y31" s="44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</row>
    <row r="32" spans="1:214" ht="18" customHeight="1" x14ac:dyDescent="0.2">
      <c r="A32" s="35" t="s">
        <v>93</v>
      </c>
      <c r="B32" s="18" t="s">
        <v>121</v>
      </c>
      <c r="C32" s="53">
        <v>1843</v>
      </c>
      <c r="D32" s="53">
        <v>2094</v>
      </c>
      <c r="E32" s="55">
        <f t="shared" si="0"/>
        <v>13.619099294628327</v>
      </c>
      <c r="F32" s="53">
        <v>268</v>
      </c>
      <c r="G32" s="53">
        <v>287</v>
      </c>
      <c r="H32" s="55">
        <f t="shared" si="1"/>
        <v>14.541508410200759</v>
      </c>
      <c r="I32" s="55">
        <f t="shared" si="2"/>
        <v>13.705826170009553</v>
      </c>
      <c r="J32" s="53">
        <v>23</v>
      </c>
      <c r="K32" s="53">
        <v>24</v>
      </c>
      <c r="L32" s="55">
        <f t="shared" si="3"/>
        <v>8.5820895522388057</v>
      </c>
      <c r="M32" s="55">
        <f t="shared" si="4"/>
        <v>8.3623693379790947</v>
      </c>
      <c r="N32" s="54"/>
      <c r="O32" s="53"/>
      <c r="P32" s="55"/>
      <c r="Q32" s="54"/>
      <c r="R32" s="53"/>
      <c r="S32" s="55"/>
      <c r="T32" s="55"/>
      <c r="U32" s="54"/>
      <c r="V32" s="53"/>
      <c r="W32" s="55"/>
      <c r="X32" s="55"/>
      <c r="Y32" s="44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</row>
    <row r="33" spans="1:214" ht="18" customHeight="1" x14ac:dyDescent="0.2">
      <c r="A33" s="35" t="s">
        <v>94</v>
      </c>
      <c r="B33" s="18" t="s">
        <v>122</v>
      </c>
      <c r="C33" s="53">
        <v>1627</v>
      </c>
      <c r="D33" s="53">
        <v>1897</v>
      </c>
      <c r="E33" s="55">
        <f t="shared" si="0"/>
        <v>16.594960049170254</v>
      </c>
      <c r="F33" s="53">
        <v>261</v>
      </c>
      <c r="G33" s="53">
        <v>279</v>
      </c>
      <c r="H33" s="55">
        <f t="shared" si="1"/>
        <v>16.041794714197909</v>
      </c>
      <c r="I33" s="55">
        <f t="shared" si="2"/>
        <v>14.7074327886136</v>
      </c>
      <c r="J33" s="53">
        <v>42</v>
      </c>
      <c r="K33" s="53">
        <v>39</v>
      </c>
      <c r="L33" s="55">
        <f t="shared" si="3"/>
        <v>16.091954022988507</v>
      </c>
      <c r="M33" s="55">
        <f t="shared" si="4"/>
        <v>13.978494623655912</v>
      </c>
      <c r="N33" s="54"/>
      <c r="O33" s="53"/>
      <c r="P33" s="55"/>
      <c r="Q33" s="54"/>
      <c r="R33" s="53"/>
      <c r="S33" s="55"/>
      <c r="T33" s="55"/>
      <c r="U33" s="54"/>
      <c r="V33" s="53"/>
      <c r="W33" s="55"/>
      <c r="X33" s="55"/>
      <c r="Y33" s="44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</row>
    <row r="34" spans="1:214" ht="18" customHeight="1" x14ac:dyDescent="0.2">
      <c r="A34" s="35" t="s">
        <v>95</v>
      </c>
      <c r="B34" s="18" t="s">
        <v>123</v>
      </c>
      <c r="C34" s="53">
        <v>25741</v>
      </c>
      <c r="D34" s="53">
        <v>32191</v>
      </c>
      <c r="E34" s="55">
        <f t="shared" si="0"/>
        <v>25.05730158113515</v>
      </c>
      <c r="F34" s="53">
        <v>7114</v>
      </c>
      <c r="G34" s="53">
        <v>11231</v>
      </c>
      <c r="H34" s="55">
        <f t="shared" si="1"/>
        <v>27.636843945456661</v>
      </c>
      <c r="I34" s="55">
        <f t="shared" si="2"/>
        <v>34.888633468982007</v>
      </c>
      <c r="J34" s="40">
        <v>2828</v>
      </c>
      <c r="K34" s="53">
        <v>3522</v>
      </c>
      <c r="L34" s="55">
        <f t="shared" si="3"/>
        <v>39.752600506044423</v>
      </c>
      <c r="M34" s="55">
        <f t="shared" si="4"/>
        <v>31.359629596652123</v>
      </c>
      <c r="N34" s="22">
        <v>6350</v>
      </c>
      <c r="O34" s="53">
        <v>12105</v>
      </c>
      <c r="P34" s="55">
        <f>O34/N34*100-100</f>
        <v>90.629921259842519</v>
      </c>
      <c r="Q34" s="22">
        <v>503</v>
      </c>
      <c r="R34" s="53">
        <v>1409</v>
      </c>
      <c r="S34" s="55">
        <f>Q34/N34*100</f>
        <v>7.9212598425196843</v>
      </c>
      <c r="T34" s="55">
        <f>R34/O34*100</f>
        <v>11.639818256918629</v>
      </c>
      <c r="U34" s="22">
        <v>127</v>
      </c>
      <c r="V34" s="53">
        <v>116</v>
      </c>
      <c r="W34" s="55">
        <f>U34/Q34*100</f>
        <v>25.248508946322069</v>
      </c>
      <c r="X34" s="55">
        <f>V34/R34*100</f>
        <v>8.2327892122072388</v>
      </c>
      <c r="Y34" s="44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</row>
    <row r="35" spans="1:214" ht="18" customHeight="1" x14ac:dyDescent="0.2">
      <c r="A35" s="35" t="s">
        <v>96</v>
      </c>
      <c r="B35" s="37" t="s">
        <v>124</v>
      </c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44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25"/>
      <c r="HF35" s="25"/>
    </row>
    <row r="36" spans="1:214" ht="18" customHeight="1" x14ac:dyDescent="0.2">
      <c r="A36" s="49"/>
      <c r="B36" s="50" t="s">
        <v>52</v>
      </c>
      <c r="C36" s="51">
        <f>SUM(C9:C35)</f>
        <v>115449</v>
      </c>
      <c r="D36" s="51">
        <f>SUM(D9:D35)</f>
        <v>132661</v>
      </c>
      <c r="E36" s="47">
        <f>D36/C36*100-100</f>
        <v>14.90874758551395</v>
      </c>
      <c r="F36" s="51">
        <f>SUM(F9:F35)</f>
        <v>28382</v>
      </c>
      <c r="G36" s="51">
        <f>SUM(G9:G35)</f>
        <v>32747</v>
      </c>
      <c r="H36" s="47">
        <f>F36/C36*100</f>
        <v>24.58401545271072</v>
      </c>
      <c r="I36" s="47">
        <f>G36/D36*100</f>
        <v>24.684722714286792</v>
      </c>
      <c r="J36" s="51">
        <f>SUM(J9:J35)</f>
        <v>8154</v>
      </c>
      <c r="K36" s="51">
        <f>SUM(K9:K35)</f>
        <v>7708</v>
      </c>
      <c r="L36" s="47">
        <f>J36/F36*100</f>
        <v>28.729476428722428</v>
      </c>
      <c r="M36" s="47">
        <f>K36/G36*100</f>
        <v>23.538034018383364</v>
      </c>
      <c r="N36" s="51">
        <f>SUM(N9:N34)</f>
        <v>24843</v>
      </c>
      <c r="O36" s="51">
        <f>SUM(O9:O34)</f>
        <v>31009</v>
      </c>
      <c r="P36" s="47">
        <f>O36/N36*100-100</f>
        <v>24.819868775912738</v>
      </c>
      <c r="Q36" s="51">
        <f>SUM(Q9:Q34)</f>
        <v>5535</v>
      </c>
      <c r="R36" s="51">
        <f>SUM(R9:R35)</f>
        <v>4163</v>
      </c>
      <c r="S36" s="47">
        <f>Q36/N36*100</f>
        <v>22.279917884313488</v>
      </c>
      <c r="T36" s="47">
        <f>R36/O36*100</f>
        <v>13.425134638330807</v>
      </c>
      <c r="U36" s="51">
        <f>SUM(U9:U34)</f>
        <v>185</v>
      </c>
      <c r="V36" s="51">
        <f>SUM(V9:V34)</f>
        <v>176</v>
      </c>
      <c r="W36" s="47">
        <f>U36/Q36*100</f>
        <v>3.342366757000903</v>
      </c>
      <c r="X36" s="59">
        <f>V36/R36*100</f>
        <v>4.2277203939466732</v>
      </c>
      <c r="Y36" s="6"/>
    </row>
    <row r="37" spans="1:214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</sheetData>
  <mergeCells count="26">
    <mergeCell ref="L6:M6"/>
    <mergeCell ref="N6:N7"/>
    <mergeCell ref="O6:O7"/>
    <mergeCell ref="P6:P7"/>
    <mergeCell ref="Q6:R6"/>
    <mergeCell ref="S6:T6"/>
    <mergeCell ref="Q5:T5"/>
    <mergeCell ref="U5:X5"/>
    <mergeCell ref="C6:C7"/>
    <mergeCell ref="D6:D7"/>
    <mergeCell ref="E6:E7"/>
    <mergeCell ref="F6:G6"/>
    <mergeCell ref="H6:I6"/>
    <mergeCell ref="J6:K6"/>
    <mergeCell ref="U6:V6"/>
    <mergeCell ref="W6:X6"/>
    <mergeCell ref="A2:B2"/>
    <mergeCell ref="C2:X2"/>
    <mergeCell ref="A4:A7"/>
    <mergeCell ref="B4:B7"/>
    <mergeCell ref="C4:M4"/>
    <mergeCell ref="N4:X4"/>
    <mergeCell ref="C5:E5"/>
    <mergeCell ref="F5:I5"/>
    <mergeCell ref="J5:M5"/>
    <mergeCell ref="N5:P5"/>
  </mergeCells>
  <pageMargins left="0.31496062992125984" right="0.11811023622047245" top="0.15748031496062992" bottom="0.15748031496062992" header="0.31496062992125984" footer="0.11811023622047245"/>
  <pageSetup paperSize="9" scale="8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"/>
  <sheetViews>
    <sheetView topLeftCell="A10" workbookViewId="0">
      <selection activeCell="B29" sqref="B29"/>
    </sheetView>
  </sheetViews>
  <sheetFormatPr defaultRowHeight="12.75" x14ac:dyDescent="0.2"/>
  <cols>
    <col min="1" max="1" width="3.85546875" customWidth="1"/>
    <col min="2" max="2" width="31.28515625" customWidth="1"/>
    <col min="3" max="3" width="7.85546875" customWidth="1"/>
    <col min="4" max="4" width="6.140625" customWidth="1"/>
    <col min="5" max="5" width="7.42578125" customWidth="1"/>
    <col min="6" max="6" width="6.5703125" customWidth="1"/>
    <col min="7" max="7" width="8.5703125" customWidth="1"/>
    <col min="8" max="8" width="6" customWidth="1"/>
    <col min="9" max="9" width="8.5703125" customWidth="1"/>
    <col min="10" max="10" width="6.5703125" customWidth="1"/>
    <col min="11" max="11" width="8.28515625" customWidth="1"/>
    <col min="12" max="12" width="8" customWidth="1"/>
    <col min="13" max="13" width="6.85546875" customWidth="1"/>
    <col min="14" max="14" width="7.42578125" customWidth="1"/>
    <col min="15" max="15" width="8.7109375" customWidth="1"/>
    <col min="16" max="16" width="7.42578125" customWidth="1"/>
    <col min="17" max="17" width="8.7109375" customWidth="1"/>
    <col min="18" max="18" width="8.140625" customWidth="1"/>
    <col min="19" max="19" width="8" customWidth="1"/>
    <col min="20" max="20" width="6.140625" customWidth="1"/>
    <col min="21" max="24" width="7.5703125" customWidth="1"/>
    <col min="25" max="25" width="7.140625" customWidth="1"/>
  </cols>
  <sheetData>
    <row r="1" spans="1:25" ht="14.45" customHeight="1" x14ac:dyDescent="0.2">
      <c r="A1" s="60"/>
      <c r="W1" s="294" t="s">
        <v>166</v>
      </c>
      <c r="X1" s="294"/>
    </row>
    <row r="2" spans="1:25" ht="18.95" customHeight="1" x14ac:dyDescent="0.2">
      <c r="A2" s="302" t="s">
        <v>7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</row>
    <row r="3" spans="1:25" ht="5.25" customHeigh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</row>
    <row r="4" spans="1:25" ht="32.450000000000003" customHeight="1" x14ac:dyDescent="0.2">
      <c r="A4" s="303" t="s">
        <v>28</v>
      </c>
      <c r="B4" s="301" t="s">
        <v>144</v>
      </c>
      <c r="C4" s="301" t="s">
        <v>157</v>
      </c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 t="s">
        <v>163</v>
      </c>
      <c r="O4" s="301"/>
      <c r="P4" s="301"/>
      <c r="Q4" s="301"/>
      <c r="R4" s="301"/>
      <c r="S4" s="301"/>
      <c r="T4" s="301"/>
      <c r="U4" s="301" t="s">
        <v>165</v>
      </c>
      <c r="V4" s="301"/>
      <c r="W4" s="301"/>
      <c r="X4" s="301"/>
      <c r="Y4" s="6"/>
    </row>
    <row r="5" spans="1:25" ht="46.9" customHeight="1" x14ac:dyDescent="0.2">
      <c r="A5" s="303"/>
      <c r="B5" s="301"/>
      <c r="C5" s="301" t="s">
        <v>158</v>
      </c>
      <c r="D5" s="301"/>
      <c r="E5" s="301"/>
      <c r="F5" s="301"/>
      <c r="G5" s="301" t="s">
        <v>137</v>
      </c>
      <c r="H5" s="301"/>
      <c r="I5" s="301"/>
      <c r="J5" s="301"/>
      <c r="K5" s="301" t="s">
        <v>161</v>
      </c>
      <c r="L5" s="301"/>
      <c r="M5" s="301"/>
      <c r="N5" s="301" t="s">
        <v>158</v>
      </c>
      <c r="O5" s="301"/>
      <c r="P5" s="301" t="s">
        <v>164</v>
      </c>
      <c r="Q5" s="301"/>
      <c r="R5" s="301" t="s">
        <v>161</v>
      </c>
      <c r="S5" s="301"/>
      <c r="T5" s="301"/>
      <c r="U5" s="301" t="s">
        <v>158</v>
      </c>
      <c r="V5" s="301"/>
      <c r="W5" s="301" t="s">
        <v>164</v>
      </c>
      <c r="X5" s="301"/>
      <c r="Y5" s="6"/>
    </row>
    <row r="6" spans="1:25" ht="43.7" customHeight="1" x14ac:dyDescent="0.2">
      <c r="A6" s="303"/>
      <c r="B6" s="301"/>
      <c r="C6" s="191">
        <v>2018</v>
      </c>
      <c r="D6" s="192" t="s">
        <v>159</v>
      </c>
      <c r="E6" s="191">
        <v>2019</v>
      </c>
      <c r="F6" s="192" t="s">
        <v>159</v>
      </c>
      <c r="G6" s="191">
        <v>2018</v>
      </c>
      <c r="H6" s="192" t="s">
        <v>159</v>
      </c>
      <c r="I6" s="191">
        <v>2019</v>
      </c>
      <c r="J6" s="192" t="s">
        <v>159</v>
      </c>
      <c r="K6" s="191">
        <v>2018</v>
      </c>
      <c r="L6" s="191">
        <v>2019</v>
      </c>
      <c r="M6" s="193" t="s">
        <v>162</v>
      </c>
      <c r="N6" s="191">
        <v>2018</v>
      </c>
      <c r="O6" s="191">
        <v>2019</v>
      </c>
      <c r="P6" s="191">
        <v>2018</v>
      </c>
      <c r="Q6" s="191">
        <v>2019</v>
      </c>
      <c r="R6" s="191">
        <v>2018</v>
      </c>
      <c r="S6" s="191">
        <v>2019</v>
      </c>
      <c r="T6" s="193" t="s">
        <v>162</v>
      </c>
      <c r="U6" s="191">
        <v>2018</v>
      </c>
      <c r="V6" s="191">
        <v>2019</v>
      </c>
      <c r="W6" s="191">
        <v>2018</v>
      </c>
      <c r="X6" s="191">
        <v>2019</v>
      </c>
      <c r="Y6" s="6"/>
    </row>
    <row r="7" spans="1:25" ht="15.95" customHeight="1" x14ac:dyDescent="0.2">
      <c r="A7" s="194" t="s">
        <v>29</v>
      </c>
      <c r="B7" s="194" t="s">
        <v>31</v>
      </c>
      <c r="C7" s="194">
        <v>1</v>
      </c>
      <c r="D7" s="195">
        <v>2</v>
      </c>
      <c r="E7" s="194">
        <v>3</v>
      </c>
      <c r="F7" s="195">
        <v>4</v>
      </c>
      <c r="G7" s="194">
        <v>5</v>
      </c>
      <c r="H7" s="195">
        <v>6</v>
      </c>
      <c r="I7" s="194">
        <v>7</v>
      </c>
      <c r="J7" s="195">
        <v>8</v>
      </c>
      <c r="K7" s="194">
        <v>9</v>
      </c>
      <c r="L7" s="194">
        <v>10</v>
      </c>
      <c r="M7" s="195">
        <v>11</v>
      </c>
      <c r="N7" s="194">
        <v>12</v>
      </c>
      <c r="O7" s="194">
        <v>13</v>
      </c>
      <c r="P7" s="194">
        <v>14</v>
      </c>
      <c r="Q7" s="194">
        <v>15</v>
      </c>
      <c r="R7" s="194">
        <v>16</v>
      </c>
      <c r="S7" s="194">
        <v>17</v>
      </c>
      <c r="T7" s="195">
        <v>18</v>
      </c>
      <c r="U7" s="204">
        <v>19</v>
      </c>
      <c r="V7" s="204">
        <v>20</v>
      </c>
      <c r="W7" s="204">
        <v>21</v>
      </c>
      <c r="X7" s="204">
        <v>22</v>
      </c>
      <c r="Y7" s="6"/>
    </row>
    <row r="8" spans="1:25" ht="41.45" customHeight="1" x14ac:dyDescent="0.2">
      <c r="A8" s="194">
        <v>1</v>
      </c>
      <c r="B8" s="196" t="s">
        <v>145</v>
      </c>
      <c r="C8" s="174">
        <v>79</v>
      </c>
      <c r="D8" s="197">
        <f>(C8*100/C21)</f>
        <v>0.15556080655324511</v>
      </c>
      <c r="E8" s="177">
        <v>5314</v>
      </c>
      <c r="F8" s="197">
        <f>(E8*100/E$21)</f>
        <v>11.380233429703395</v>
      </c>
      <c r="G8" s="174">
        <v>185</v>
      </c>
      <c r="H8" s="197">
        <f>(G8*100/G21)</f>
        <v>0.12457660787997549</v>
      </c>
      <c r="I8" s="177">
        <v>260</v>
      </c>
      <c r="J8" s="197">
        <f>(I8*100/I$21)</f>
        <v>0.14591166732139851</v>
      </c>
      <c r="K8" s="177">
        <f t="shared" ref="K8:K21" si="0">C8+G8</f>
        <v>264</v>
      </c>
      <c r="L8" s="177">
        <f t="shared" ref="L8:L21" si="1">E8+I8</f>
        <v>5574</v>
      </c>
      <c r="M8" s="198">
        <f t="shared" ref="M8:M21" si="2">L8/K8*100-100</f>
        <v>2011.3636363636365</v>
      </c>
      <c r="N8" s="174">
        <v>73</v>
      </c>
      <c r="O8" s="177">
        <v>5309</v>
      </c>
      <c r="P8" s="174">
        <v>166</v>
      </c>
      <c r="Q8" s="177">
        <v>251</v>
      </c>
      <c r="R8" s="177">
        <f t="shared" ref="R8:S20" si="3">N8+P8</f>
        <v>239</v>
      </c>
      <c r="S8" s="177">
        <f t="shared" si="3"/>
        <v>5560</v>
      </c>
      <c r="T8" s="198">
        <f t="shared" ref="T8:T21" si="4">S8/R8*100-100</f>
        <v>2226.3598326359834</v>
      </c>
      <c r="U8" s="205">
        <f t="shared" ref="U8:U21" si="5">N8/C8*100</f>
        <v>92.405063291139243</v>
      </c>
      <c r="V8" s="206">
        <f>O8/E8*100</f>
        <v>99.905908919834403</v>
      </c>
      <c r="W8" s="205">
        <f t="shared" ref="W8:W21" si="6">P8/G8*100</f>
        <v>89.72972972972974</v>
      </c>
      <c r="X8" s="206">
        <f>Q8/I8*100</f>
        <v>96.538461538461533</v>
      </c>
      <c r="Y8" s="6"/>
    </row>
    <row r="9" spans="1:25" ht="83.1" customHeight="1" x14ac:dyDescent="0.2">
      <c r="A9" s="194">
        <v>2</v>
      </c>
      <c r="B9" s="196" t="s">
        <v>146</v>
      </c>
      <c r="C9" s="174">
        <v>2053</v>
      </c>
      <c r="D9" s="197">
        <f>(C9*100/C21)</f>
        <v>4.0426118462507876</v>
      </c>
      <c r="E9" s="174">
        <v>1068</v>
      </c>
      <c r="F9" s="197">
        <f>(E9*100/E$21)</f>
        <v>2.2871827818824286</v>
      </c>
      <c r="G9" s="174">
        <v>3165</v>
      </c>
      <c r="H9" s="197">
        <f>(G9*100/G21)</f>
        <v>2.1312700753520133</v>
      </c>
      <c r="I9" s="174">
        <v>6947</v>
      </c>
      <c r="J9" s="197">
        <f t="shared" ref="J9:J20" si="7">(I9*100/I$21)</f>
        <v>3.8986475110836749</v>
      </c>
      <c r="K9" s="177">
        <f t="shared" si="0"/>
        <v>5218</v>
      </c>
      <c r="L9" s="177">
        <f t="shared" si="1"/>
        <v>8015</v>
      </c>
      <c r="M9" s="198">
        <f t="shared" si="2"/>
        <v>53.602912993484097</v>
      </c>
      <c r="N9" s="174">
        <v>1518</v>
      </c>
      <c r="O9" s="174">
        <v>680</v>
      </c>
      <c r="P9" s="174">
        <v>2273</v>
      </c>
      <c r="Q9" s="174">
        <v>5124</v>
      </c>
      <c r="R9" s="177">
        <f t="shared" si="3"/>
        <v>3791</v>
      </c>
      <c r="S9" s="177">
        <f t="shared" si="3"/>
        <v>5804</v>
      </c>
      <c r="T9" s="198">
        <f t="shared" si="4"/>
        <v>53.099446056449494</v>
      </c>
      <c r="U9" s="205">
        <f t="shared" si="5"/>
        <v>73.940574768631279</v>
      </c>
      <c r="V9" s="206">
        <f>O9/E9*100</f>
        <v>63.670411985018724</v>
      </c>
      <c r="W9" s="205">
        <f t="shared" si="6"/>
        <v>71.816745655608216</v>
      </c>
      <c r="X9" s="206">
        <f>Q9/I9*100</f>
        <v>73.758456887865265</v>
      </c>
      <c r="Y9" s="6"/>
    </row>
    <row r="10" spans="1:25" ht="30.95" customHeight="1" x14ac:dyDescent="0.2">
      <c r="A10" s="194">
        <v>3</v>
      </c>
      <c r="B10" s="196" t="s">
        <v>147</v>
      </c>
      <c r="C10" s="174">
        <v>27840</v>
      </c>
      <c r="D10" s="197">
        <f>(C10*100/C21)</f>
        <v>54.820415879017013</v>
      </c>
      <c r="E10" s="174">
        <v>31827</v>
      </c>
      <c r="F10" s="197">
        <f t="shared" ref="F10:F20" si="8">(E10*100/E$21)</f>
        <v>68.159331834243488</v>
      </c>
      <c r="G10" s="174">
        <v>6657</v>
      </c>
      <c r="H10" s="197">
        <f>(G10*100/G21)</f>
        <v>4.4827377224702527</v>
      </c>
      <c r="I10" s="174">
        <v>5437</v>
      </c>
      <c r="J10" s="197">
        <f t="shared" si="7"/>
        <v>3.0512374431786298</v>
      </c>
      <c r="K10" s="177">
        <f t="shared" si="0"/>
        <v>34497</v>
      </c>
      <c r="L10" s="177">
        <f t="shared" si="1"/>
        <v>37264</v>
      </c>
      <c r="M10" s="198">
        <f t="shared" si="2"/>
        <v>8.0209873322317975</v>
      </c>
      <c r="N10" s="174">
        <v>22591</v>
      </c>
      <c r="O10" s="174">
        <v>25846</v>
      </c>
      <c r="P10" s="174">
        <v>4761</v>
      </c>
      <c r="Q10" s="174">
        <v>3509</v>
      </c>
      <c r="R10" s="177">
        <f t="shared" si="3"/>
        <v>27352</v>
      </c>
      <c r="S10" s="177">
        <f t="shared" si="3"/>
        <v>29355</v>
      </c>
      <c r="T10" s="198">
        <f t="shared" si="4"/>
        <v>7.3230476747587119</v>
      </c>
      <c r="U10" s="205">
        <f t="shared" si="5"/>
        <v>81.145833333333329</v>
      </c>
      <c r="V10" s="206">
        <f>O10/E10*100</f>
        <v>81.207779558236709</v>
      </c>
      <c r="W10" s="205">
        <f t="shared" si="6"/>
        <v>71.518702118071204</v>
      </c>
      <c r="X10" s="206">
        <f>Q10/I10*100</f>
        <v>64.539267978664711</v>
      </c>
      <c r="Y10" s="6"/>
    </row>
    <row r="11" spans="1:25" ht="45.4" customHeight="1" x14ac:dyDescent="0.2">
      <c r="A11" s="194">
        <v>4</v>
      </c>
      <c r="B11" s="196" t="s">
        <v>148</v>
      </c>
      <c r="C11" s="174">
        <v>37</v>
      </c>
      <c r="D11" s="197">
        <f>(C11*100/C21)</f>
        <v>7.2857592942659102E-2</v>
      </c>
      <c r="E11" s="177"/>
      <c r="F11" s="197">
        <f t="shared" si="8"/>
        <v>0</v>
      </c>
      <c r="G11" s="174">
        <v>267</v>
      </c>
      <c r="H11" s="197">
        <f>(G11*100/G21)</f>
        <v>0.17979434758893759</v>
      </c>
      <c r="I11" s="177"/>
      <c r="J11" s="197">
        <f t="shared" si="7"/>
        <v>0</v>
      </c>
      <c r="K11" s="177">
        <f t="shared" si="0"/>
        <v>304</v>
      </c>
      <c r="L11" s="177">
        <f t="shared" si="1"/>
        <v>0</v>
      </c>
      <c r="M11" s="198">
        <f t="shared" si="2"/>
        <v>-100</v>
      </c>
      <c r="N11" s="174">
        <v>31</v>
      </c>
      <c r="O11" s="177"/>
      <c r="P11" s="174">
        <v>207</v>
      </c>
      <c r="Q11" s="177"/>
      <c r="R11" s="177">
        <f t="shared" si="3"/>
        <v>238</v>
      </c>
      <c r="S11" s="177">
        <f t="shared" si="3"/>
        <v>0</v>
      </c>
      <c r="T11" s="198">
        <f t="shared" si="4"/>
        <v>-100</v>
      </c>
      <c r="U11" s="205">
        <f t="shared" si="5"/>
        <v>83.78378378378379</v>
      </c>
      <c r="V11" s="206"/>
      <c r="W11" s="205">
        <f t="shared" si="6"/>
        <v>77.528089887640448</v>
      </c>
      <c r="X11" s="206"/>
      <c r="Y11" s="6"/>
    </row>
    <row r="12" spans="1:25" ht="36.200000000000003" customHeight="1" x14ac:dyDescent="0.2">
      <c r="A12" s="194">
        <v>5</v>
      </c>
      <c r="B12" s="196" t="s">
        <v>473</v>
      </c>
      <c r="C12" s="174">
        <v>2651</v>
      </c>
      <c r="D12" s="197">
        <f>(C12*100/C21)</f>
        <v>5.2201480781348453</v>
      </c>
      <c r="E12" s="174">
        <v>2113</v>
      </c>
      <c r="F12" s="197">
        <f t="shared" si="8"/>
        <v>4.5251097547917336</v>
      </c>
      <c r="G12" s="174">
        <v>15467</v>
      </c>
      <c r="H12" s="197">
        <f>(G12*100/G21)</f>
        <v>10.415277805835572</v>
      </c>
      <c r="I12" s="174">
        <v>16538</v>
      </c>
      <c r="J12" s="197">
        <f t="shared" si="7"/>
        <v>9.2811044390818793</v>
      </c>
      <c r="K12" s="177">
        <f t="shared" si="0"/>
        <v>18118</v>
      </c>
      <c r="L12" s="177">
        <f t="shared" si="1"/>
        <v>18651</v>
      </c>
      <c r="M12" s="198">
        <f t="shared" si="2"/>
        <v>2.941825808588149</v>
      </c>
      <c r="N12" s="174">
        <v>1899</v>
      </c>
      <c r="O12" s="174">
        <v>1514</v>
      </c>
      <c r="P12" s="174">
        <v>9522</v>
      </c>
      <c r="Q12" s="174">
        <v>10047</v>
      </c>
      <c r="R12" s="177">
        <f t="shared" si="3"/>
        <v>11421</v>
      </c>
      <c r="S12" s="177">
        <f t="shared" si="3"/>
        <v>11561</v>
      </c>
      <c r="T12" s="198">
        <f t="shared" si="4"/>
        <v>1.2258121005166061</v>
      </c>
      <c r="U12" s="205">
        <f t="shared" si="5"/>
        <v>71.633345907204827</v>
      </c>
      <c r="V12" s="206">
        <f t="shared" ref="V12:V21" si="9">O12/E12*100</f>
        <v>71.651680075721728</v>
      </c>
      <c r="W12" s="205">
        <f t="shared" si="6"/>
        <v>61.563328376543616</v>
      </c>
      <c r="X12" s="206">
        <f t="shared" ref="X12:X21" si="10">Q12/I12*100</f>
        <v>60.750997702261458</v>
      </c>
      <c r="Y12" s="6"/>
    </row>
    <row r="13" spans="1:25" ht="45.4" customHeight="1" x14ac:dyDescent="0.2">
      <c r="A13" s="194">
        <v>6</v>
      </c>
      <c r="B13" s="196" t="s">
        <v>149</v>
      </c>
      <c r="C13" s="174">
        <v>3922</v>
      </c>
      <c r="D13" s="197">
        <f>(C13*100/C21)</f>
        <v>7.7229048519218653</v>
      </c>
      <c r="E13" s="174">
        <v>2564</v>
      </c>
      <c r="F13" s="197">
        <f t="shared" si="8"/>
        <v>5.4909519220473282</v>
      </c>
      <c r="G13" s="174">
        <v>13968</v>
      </c>
      <c r="H13" s="197">
        <f>(G13*100/G21)</f>
        <v>9.4058705884729594</v>
      </c>
      <c r="I13" s="174">
        <v>13867</v>
      </c>
      <c r="J13" s="197">
        <f t="shared" si="7"/>
        <v>7.7821426567147425</v>
      </c>
      <c r="K13" s="177">
        <f t="shared" si="0"/>
        <v>17890</v>
      </c>
      <c r="L13" s="177">
        <f t="shared" si="1"/>
        <v>16431</v>
      </c>
      <c r="M13" s="198">
        <f t="shared" si="2"/>
        <v>-8.1553940749021763</v>
      </c>
      <c r="N13" s="174">
        <v>2721</v>
      </c>
      <c r="O13" s="174">
        <v>1653</v>
      </c>
      <c r="P13" s="174">
        <v>10531</v>
      </c>
      <c r="Q13" s="174">
        <v>9793</v>
      </c>
      <c r="R13" s="177">
        <f t="shared" si="3"/>
        <v>13252</v>
      </c>
      <c r="S13" s="177">
        <f t="shared" si="3"/>
        <v>11446</v>
      </c>
      <c r="T13" s="198">
        <f t="shared" si="4"/>
        <v>-13.628131602776932</v>
      </c>
      <c r="U13" s="205">
        <f t="shared" si="5"/>
        <v>69.377868434472205</v>
      </c>
      <c r="V13" s="206">
        <f t="shared" si="9"/>
        <v>64.46957878315132</v>
      </c>
      <c r="W13" s="205">
        <f t="shared" si="6"/>
        <v>75.393757159221082</v>
      </c>
      <c r="X13" s="206">
        <f t="shared" si="10"/>
        <v>70.620898536092881</v>
      </c>
      <c r="Y13" s="6"/>
    </row>
    <row r="14" spans="1:25" ht="34.700000000000003" customHeight="1" x14ac:dyDescent="0.2">
      <c r="A14" s="194">
        <v>7</v>
      </c>
      <c r="B14" s="196" t="s">
        <v>150</v>
      </c>
      <c r="C14" s="174">
        <v>471</v>
      </c>
      <c r="D14" s="197">
        <f>(C14*100/C21)</f>
        <v>0.92745746691871456</v>
      </c>
      <c r="E14" s="174">
        <v>568</v>
      </c>
      <c r="F14" s="197">
        <f t="shared" si="8"/>
        <v>1.216404325944962</v>
      </c>
      <c r="G14" s="174">
        <v>569</v>
      </c>
      <c r="H14" s="197">
        <f>(G14*100/G21)</f>
        <v>0.3831572426146273</v>
      </c>
      <c r="I14" s="174">
        <v>728</v>
      </c>
      <c r="J14" s="197">
        <f t="shared" si="7"/>
        <v>0.40855266849991584</v>
      </c>
      <c r="K14" s="177">
        <f t="shared" si="0"/>
        <v>1040</v>
      </c>
      <c r="L14" s="177">
        <f t="shared" si="1"/>
        <v>1296</v>
      </c>
      <c r="M14" s="198">
        <f t="shared" si="2"/>
        <v>24.615384615384613</v>
      </c>
      <c r="N14" s="174">
        <v>338</v>
      </c>
      <c r="O14" s="174">
        <v>388</v>
      </c>
      <c r="P14" s="174">
        <v>397</v>
      </c>
      <c r="Q14" s="174">
        <v>473</v>
      </c>
      <c r="R14" s="177">
        <f t="shared" si="3"/>
        <v>735</v>
      </c>
      <c r="S14" s="177">
        <f t="shared" si="3"/>
        <v>861</v>
      </c>
      <c r="T14" s="198">
        <f t="shared" si="4"/>
        <v>17.142857142857153</v>
      </c>
      <c r="U14" s="205">
        <f t="shared" si="5"/>
        <v>71.762208067940549</v>
      </c>
      <c r="V14" s="206">
        <f t="shared" si="9"/>
        <v>68.309859154929569</v>
      </c>
      <c r="W14" s="205">
        <f t="shared" si="6"/>
        <v>69.77152899824253</v>
      </c>
      <c r="X14" s="206">
        <f t="shared" si="10"/>
        <v>64.972527472527474</v>
      </c>
      <c r="Y14" s="6"/>
    </row>
    <row r="15" spans="1:25" ht="39.950000000000003" customHeight="1" x14ac:dyDescent="0.2">
      <c r="A15" s="194">
        <v>8</v>
      </c>
      <c r="B15" s="196" t="s">
        <v>151</v>
      </c>
      <c r="C15" s="174">
        <v>281</v>
      </c>
      <c r="D15" s="197">
        <f>(C15*100/C21)</f>
        <v>0.55332388153749212</v>
      </c>
      <c r="E15" s="174">
        <v>379</v>
      </c>
      <c r="F15" s="197">
        <f t="shared" si="8"/>
        <v>0.8116500696005996</v>
      </c>
      <c r="G15" s="174">
        <v>35225</v>
      </c>
      <c r="H15" s="197">
        <f>(G15*100/G21)</f>
        <v>23.720059527416954</v>
      </c>
      <c r="I15" s="174">
        <v>45131</v>
      </c>
      <c r="J15" s="197">
        <f t="shared" si="7"/>
        <v>25.327459453392446</v>
      </c>
      <c r="K15" s="177">
        <f t="shared" si="0"/>
        <v>35506</v>
      </c>
      <c r="L15" s="177">
        <f t="shared" si="1"/>
        <v>45510</v>
      </c>
      <c r="M15" s="198">
        <f t="shared" si="2"/>
        <v>28.175519630484985</v>
      </c>
      <c r="N15" s="174">
        <v>197</v>
      </c>
      <c r="O15" s="174">
        <v>252</v>
      </c>
      <c r="P15" s="174">
        <v>23880</v>
      </c>
      <c r="Q15" s="174">
        <v>28815</v>
      </c>
      <c r="R15" s="177">
        <f t="shared" si="3"/>
        <v>24077</v>
      </c>
      <c r="S15" s="177">
        <f t="shared" si="3"/>
        <v>29067</v>
      </c>
      <c r="T15" s="198">
        <f t="shared" si="4"/>
        <v>20.7251734020019</v>
      </c>
      <c r="U15" s="205">
        <f t="shared" si="5"/>
        <v>70.106761565836294</v>
      </c>
      <c r="V15" s="206">
        <f t="shared" si="9"/>
        <v>66.490765171503966</v>
      </c>
      <c r="W15" s="205">
        <f t="shared" si="6"/>
        <v>67.792760823278925</v>
      </c>
      <c r="X15" s="206">
        <f t="shared" si="10"/>
        <v>63.847466264873361</v>
      </c>
      <c r="Y15" s="6"/>
    </row>
    <row r="16" spans="1:25" ht="31.7" customHeight="1" x14ac:dyDescent="0.2">
      <c r="A16" s="194">
        <v>9</v>
      </c>
      <c r="B16" s="196" t="s">
        <v>152</v>
      </c>
      <c r="C16" s="174">
        <v>11210</v>
      </c>
      <c r="D16" s="197">
        <f>(C16*100/C21)</f>
        <v>22.073881537492124</v>
      </c>
      <c r="E16" s="174">
        <v>1875</v>
      </c>
      <c r="F16" s="197">
        <f t="shared" si="8"/>
        <v>4.0154192097654997</v>
      </c>
      <c r="G16" s="177">
        <v>59870</v>
      </c>
      <c r="H16" s="197">
        <f>(G16*100/G21)</f>
        <v>40.315683858238557</v>
      </c>
      <c r="I16" s="174">
        <v>69381</v>
      </c>
      <c r="J16" s="197">
        <f t="shared" si="7"/>
        <v>38.936528424715192</v>
      </c>
      <c r="K16" s="177">
        <f t="shared" si="0"/>
        <v>71080</v>
      </c>
      <c r="L16" s="177">
        <f t="shared" si="1"/>
        <v>71256</v>
      </c>
      <c r="M16" s="198">
        <f t="shared" si="2"/>
        <v>0.24760832864379267</v>
      </c>
      <c r="N16" s="177">
        <v>9650</v>
      </c>
      <c r="O16" s="174">
        <v>1041</v>
      </c>
      <c r="P16" s="177">
        <v>47507</v>
      </c>
      <c r="Q16" s="174">
        <v>49944</v>
      </c>
      <c r="R16" s="177">
        <f t="shared" si="3"/>
        <v>57157</v>
      </c>
      <c r="S16" s="177">
        <f t="shared" si="3"/>
        <v>50985</v>
      </c>
      <c r="T16" s="198">
        <f t="shared" si="4"/>
        <v>-10.79832741396504</v>
      </c>
      <c r="U16" s="205">
        <f t="shared" si="5"/>
        <v>86.083853702051741</v>
      </c>
      <c r="V16" s="206">
        <f t="shared" si="9"/>
        <v>55.52</v>
      </c>
      <c r="W16" s="205">
        <f t="shared" si="6"/>
        <v>79.350258894270922</v>
      </c>
      <c r="X16" s="206">
        <f t="shared" si="10"/>
        <v>71.98512561075799</v>
      </c>
      <c r="Y16" s="6"/>
    </row>
    <row r="17" spans="1:25" ht="23.25" customHeight="1" x14ac:dyDescent="0.2">
      <c r="A17" s="194">
        <v>10</v>
      </c>
      <c r="B17" s="196" t="s">
        <v>153</v>
      </c>
      <c r="C17" s="177">
        <v>1958</v>
      </c>
      <c r="D17" s="197">
        <f>(C17*100/C21)</f>
        <v>3.8555450535601765</v>
      </c>
      <c r="E17" s="174">
        <v>157</v>
      </c>
      <c r="F17" s="197">
        <f t="shared" si="8"/>
        <v>0.33622443516436451</v>
      </c>
      <c r="G17" s="177">
        <v>5410</v>
      </c>
      <c r="H17" s="197">
        <f>(G17*100/G21)</f>
        <v>3.6430240466522563</v>
      </c>
      <c r="I17" s="174">
        <v>942</v>
      </c>
      <c r="J17" s="197">
        <f t="shared" si="7"/>
        <v>0.52864919467983618</v>
      </c>
      <c r="K17" s="177">
        <f t="shared" si="0"/>
        <v>7368</v>
      </c>
      <c r="L17" s="177">
        <f t="shared" si="1"/>
        <v>1099</v>
      </c>
      <c r="M17" s="198">
        <f t="shared" si="2"/>
        <v>-85.084147665580886</v>
      </c>
      <c r="N17" s="177">
        <v>1532</v>
      </c>
      <c r="O17" s="174">
        <v>104</v>
      </c>
      <c r="P17" s="177">
        <v>4311</v>
      </c>
      <c r="Q17" s="174">
        <v>677</v>
      </c>
      <c r="R17" s="177">
        <f t="shared" si="3"/>
        <v>5843</v>
      </c>
      <c r="S17" s="177">
        <f t="shared" si="3"/>
        <v>781</v>
      </c>
      <c r="T17" s="198">
        <f t="shared" si="4"/>
        <v>-86.633578641109011</v>
      </c>
      <c r="U17" s="205">
        <f t="shared" si="5"/>
        <v>78.243105209397342</v>
      </c>
      <c r="V17" s="206">
        <f t="shared" si="9"/>
        <v>66.242038216560502</v>
      </c>
      <c r="W17" s="205">
        <f t="shared" si="6"/>
        <v>79.685767097966732</v>
      </c>
      <c r="X17" s="206">
        <f t="shared" si="10"/>
        <v>71.86836518046708</v>
      </c>
      <c r="Y17" s="6"/>
    </row>
    <row r="18" spans="1:25" ht="21.95" customHeight="1" x14ac:dyDescent="0.2">
      <c r="A18" s="194">
        <v>11</v>
      </c>
      <c r="B18" s="196" t="s">
        <v>154</v>
      </c>
      <c r="C18" s="177">
        <v>277</v>
      </c>
      <c r="D18" s="197">
        <f>(C18*100/C21)</f>
        <v>0.5454473850031506</v>
      </c>
      <c r="E18" s="174">
        <v>116</v>
      </c>
      <c r="F18" s="197">
        <f t="shared" si="8"/>
        <v>0.24842060177749223</v>
      </c>
      <c r="G18" s="177">
        <v>7717</v>
      </c>
      <c r="H18" s="197">
        <f>(G18*100/G21)</f>
        <v>5.1965280162690313</v>
      </c>
      <c r="I18" s="174">
        <v>13099</v>
      </c>
      <c r="J18" s="197">
        <f t="shared" si="7"/>
        <v>7.3511420393961497</v>
      </c>
      <c r="K18" s="177">
        <f t="shared" si="0"/>
        <v>7994</v>
      </c>
      <c r="L18" s="177">
        <f t="shared" si="1"/>
        <v>13215</v>
      </c>
      <c r="M18" s="198">
        <f t="shared" si="2"/>
        <v>65.311483612709537</v>
      </c>
      <c r="N18" s="177">
        <v>205</v>
      </c>
      <c r="O18" s="174">
        <v>70</v>
      </c>
      <c r="P18" s="177">
        <v>5054</v>
      </c>
      <c r="Q18" s="174">
        <v>8170</v>
      </c>
      <c r="R18" s="177">
        <f t="shared" si="3"/>
        <v>5259</v>
      </c>
      <c r="S18" s="177">
        <f t="shared" si="3"/>
        <v>8240</v>
      </c>
      <c r="T18" s="198">
        <f t="shared" si="4"/>
        <v>56.683780186347207</v>
      </c>
      <c r="U18" s="205">
        <f t="shared" si="5"/>
        <v>74.007220216606498</v>
      </c>
      <c r="V18" s="206">
        <f t="shared" si="9"/>
        <v>60.344827586206897</v>
      </c>
      <c r="W18" s="205">
        <f t="shared" si="6"/>
        <v>65.491771413761825</v>
      </c>
      <c r="X18" s="206">
        <f t="shared" si="10"/>
        <v>62.371173372013132</v>
      </c>
      <c r="Y18" s="6"/>
    </row>
    <row r="19" spans="1:25" ht="27.75" customHeight="1" x14ac:dyDescent="0.2">
      <c r="A19" s="194">
        <v>12</v>
      </c>
      <c r="B19" s="196" t="s">
        <v>474</v>
      </c>
      <c r="C19" s="177"/>
      <c r="D19" s="197"/>
      <c r="E19" s="174">
        <v>693</v>
      </c>
      <c r="F19" s="197">
        <f t="shared" si="8"/>
        <v>1.4840989399293287</v>
      </c>
      <c r="G19" s="177"/>
      <c r="H19" s="197"/>
      <c r="I19" s="174">
        <v>5790</v>
      </c>
      <c r="J19" s="197">
        <f t="shared" si="7"/>
        <v>3.2493405915034512</v>
      </c>
      <c r="K19" s="177"/>
      <c r="L19" s="177">
        <f t="shared" si="1"/>
        <v>6483</v>
      </c>
      <c r="M19" s="198"/>
      <c r="N19" s="177"/>
      <c r="O19" s="174">
        <v>482</v>
      </c>
      <c r="P19" s="177"/>
      <c r="Q19" s="174">
        <v>4933</v>
      </c>
      <c r="R19" s="177"/>
      <c r="S19" s="177">
        <f t="shared" si="3"/>
        <v>5415</v>
      </c>
      <c r="T19" s="198"/>
      <c r="U19" s="205"/>
      <c r="V19" s="206">
        <f t="shared" si="9"/>
        <v>69.552669552669556</v>
      </c>
      <c r="W19" s="205"/>
      <c r="X19" s="206">
        <f t="shared" si="10"/>
        <v>85.198618307426599</v>
      </c>
      <c r="Y19" s="6"/>
    </row>
    <row r="20" spans="1:25" ht="21.95" customHeight="1" x14ac:dyDescent="0.2">
      <c r="A20" s="194">
        <v>13</v>
      </c>
      <c r="B20" s="196" t="s">
        <v>155</v>
      </c>
      <c r="C20" s="177">
        <v>5</v>
      </c>
      <c r="D20" s="197">
        <f>(C20*100/C21)</f>
        <v>9.8456206679269059E-3</v>
      </c>
      <c r="E20" s="174">
        <v>21</v>
      </c>
      <c r="F20" s="197">
        <f t="shared" si="8"/>
        <v>4.4972695149373597E-2</v>
      </c>
      <c r="G20" s="177">
        <v>3</v>
      </c>
      <c r="H20" s="197">
        <f>(G20*100/G21)</f>
        <v>2.0201612088644673E-3</v>
      </c>
      <c r="I20" s="174">
        <v>70</v>
      </c>
      <c r="J20" s="197">
        <f t="shared" si="7"/>
        <v>3.9283910432684213E-2</v>
      </c>
      <c r="K20" s="177">
        <f t="shared" si="0"/>
        <v>8</v>
      </c>
      <c r="L20" s="177">
        <f t="shared" si="1"/>
        <v>91</v>
      </c>
      <c r="M20" s="198">
        <f t="shared" si="2"/>
        <v>1037.5</v>
      </c>
      <c r="N20" s="177">
        <v>4</v>
      </c>
      <c r="O20" s="174">
        <v>13</v>
      </c>
      <c r="P20" s="177">
        <v>2</v>
      </c>
      <c r="Q20" s="174">
        <v>46</v>
      </c>
      <c r="R20" s="177">
        <f t="shared" si="3"/>
        <v>6</v>
      </c>
      <c r="S20" s="177">
        <f t="shared" si="3"/>
        <v>59</v>
      </c>
      <c r="T20" s="198">
        <f t="shared" si="4"/>
        <v>883.33333333333337</v>
      </c>
      <c r="U20" s="205">
        <f t="shared" si="5"/>
        <v>80</v>
      </c>
      <c r="V20" s="206">
        <f t="shared" si="9"/>
        <v>61.904761904761905</v>
      </c>
      <c r="W20" s="205">
        <f t="shared" si="6"/>
        <v>66.666666666666657</v>
      </c>
      <c r="X20" s="206">
        <f t="shared" si="10"/>
        <v>65.714285714285708</v>
      </c>
      <c r="Y20" s="6"/>
    </row>
    <row r="21" spans="1:25" x14ac:dyDescent="0.2">
      <c r="A21" s="194">
        <v>14</v>
      </c>
      <c r="B21" s="199" t="s">
        <v>156</v>
      </c>
      <c r="C21" s="200">
        <f>SUM(C8:C20)</f>
        <v>50784</v>
      </c>
      <c r="D21" s="201" t="s">
        <v>160</v>
      </c>
      <c r="E21" s="200">
        <f>SUM(E8:E20)</f>
        <v>46695</v>
      </c>
      <c r="F21" s="201" t="s">
        <v>160</v>
      </c>
      <c r="G21" s="202">
        <f>SUM(G8:G20)</f>
        <v>148503</v>
      </c>
      <c r="H21" s="201" t="s">
        <v>160</v>
      </c>
      <c r="I21" s="200">
        <f>SUM(I8:I20)</f>
        <v>178190</v>
      </c>
      <c r="J21" s="201" t="s">
        <v>160</v>
      </c>
      <c r="K21" s="200">
        <f t="shared" si="0"/>
        <v>199287</v>
      </c>
      <c r="L21" s="200">
        <f t="shared" si="1"/>
        <v>224885</v>
      </c>
      <c r="M21" s="203">
        <f t="shared" si="2"/>
        <v>12.844791682347577</v>
      </c>
      <c r="N21" s="202">
        <f t="shared" ref="N21:S21" si="11">SUM(N8:N20)</f>
        <v>40759</v>
      </c>
      <c r="O21" s="202">
        <f t="shared" si="11"/>
        <v>37352</v>
      </c>
      <c r="P21" s="202">
        <f t="shared" si="11"/>
        <v>108611</v>
      </c>
      <c r="Q21" s="202">
        <f t="shared" si="11"/>
        <v>121782</v>
      </c>
      <c r="R21" s="202">
        <f t="shared" si="11"/>
        <v>149370</v>
      </c>
      <c r="S21" s="202">
        <f t="shared" si="11"/>
        <v>159134</v>
      </c>
      <c r="T21" s="203">
        <f t="shared" si="4"/>
        <v>6.5367878422708685</v>
      </c>
      <c r="U21" s="207">
        <f t="shared" si="5"/>
        <v>80.259530560806553</v>
      </c>
      <c r="V21" s="173">
        <f t="shared" si="9"/>
        <v>79.991433772352508</v>
      </c>
      <c r="W21" s="207">
        <f t="shared" si="6"/>
        <v>73.137243018659561</v>
      </c>
      <c r="X21" s="173">
        <f t="shared" si="10"/>
        <v>68.343902575902121</v>
      </c>
      <c r="Y21" s="6"/>
    </row>
    <row r="22" spans="1:25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</sheetData>
  <mergeCells count="15">
    <mergeCell ref="C4:M4"/>
    <mergeCell ref="U4:X4"/>
    <mergeCell ref="C5:F5"/>
    <mergeCell ref="G5:J5"/>
    <mergeCell ref="W5:X5"/>
    <mergeCell ref="W1:X1"/>
    <mergeCell ref="K5:M5"/>
    <mergeCell ref="N5:O5"/>
    <mergeCell ref="P5:Q5"/>
    <mergeCell ref="R5:T5"/>
    <mergeCell ref="N4:T4"/>
    <mergeCell ref="U5:V5"/>
    <mergeCell ref="A2:X2"/>
    <mergeCell ref="A4:A6"/>
    <mergeCell ref="B4:B6"/>
  </mergeCells>
  <pageMargins left="0.11811023622047245" right="0.11811023622047245" top="0.15748031496062992" bottom="0.15748031496062992" header="0.31496062992125984" footer="0.31496062992125984"/>
  <pageSetup paperSize="9" scale="75" orientation="landscape" vertic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opLeftCell="A10" workbookViewId="0">
      <selection activeCell="C28" sqref="C28"/>
    </sheetView>
  </sheetViews>
  <sheetFormatPr defaultRowHeight="12.75" x14ac:dyDescent="0.2"/>
  <cols>
    <col min="1" max="1" width="3.140625" customWidth="1"/>
    <col min="2" max="2" width="63" customWidth="1"/>
    <col min="3" max="3" width="9.85546875" bestFit="1" customWidth="1"/>
    <col min="4" max="4" width="7.7109375" customWidth="1"/>
    <col min="5" max="5" width="9.85546875" bestFit="1" customWidth="1"/>
    <col min="6" max="6" width="7.7109375" customWidth="1"/>
    <col min="7" max="7" width="7" customWidth="1"/>
    <col min="8" max="9" width="9" customWidth="1"/>
    <col min="10" max="10" width="7.5703125" customWidth="1"/>
    <col min="11" max="12" width="9.7109375" customWidth="1"/>
    <col min="13" max="14" width="8.140625" customWidth="1"/>
    <col min="15" max="15" width="7.140625" customWidth="1"/>
  </cols>
  <sheetData>
    <row r="1" spans="1:15" ht="14.45" customHeight="1" x14ac:dyDescent="0.2">
      <c r="A1" s="60"/>
      <c r="M1" s="294" t="s">
        <v>190</v>
      </c>
      <c r="N1" s="294"/>
    </row>
    <row r="2" spans="1:15" ht="18.95" customHeight="1" x14ac:dyDescent="0.2">
      <c r="A2" s="302" t="s">
        <v>8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</row>
    <row r="3" spans="1:15" ht="5.25" customHeigh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</row>
    <row r="4" spans="1:15" ht="49.9" customHeight="1" x14ac:dyDescent="0.2">
      <c r="A4" s="304" t="s">
        <v>28</v>
      </c>
      <c r="B4" s="306" t="s">
        <v>167</v>
      </c>
      <c r="C4" s="223" t="s">
        <v>157</v>
      </c>
      <c r="D4" s="223"/>
      <c r="E4" s="223"/>
      <c r="F4" s="223"/>
      <c r="G4" s="223"/>
      <c r="H4" s="242" t="s">
        <v>189</v>
      </c>
      <c r="I4" s="243"/>
      <c r="J4" s="244"/>
      <c r="K4" s="230" t="s">
        <v>165</v>
      </c>
      <c r="L4" s="230"/>
      <c r="M4" s="223" t="s">
        <v>191</v>
      </c>
      <c r="N4" s="223"/>
      <c r="O4" s="6"/>
    </row>
    <row r="5" spans="1:15" ht="39.950000000000003" customHeight="1" x14ac:dyDescent="0.2">
      <c r="A5" s="305"/>
      <c r="B5" s="307"/>
      <c r="C5" s="64">
        <v>2018</v>
      </c>
      <c r="D5" s="67" t="s">
        <v>159</v>
      </c>
      <c r="E5" s="14">
        <v>2019</v>
      </c>
      <c r="F5" s="67" t="s">
        <v>159</v>
      </c>
      <c r="G5" s="70" t="s">
        <v>162</v>
      </c>
      <c r="H5" s="14">
        <v>2018</v>
      </c>
      <c r="I5" s="14">
        <v>2019</v>
      </c>
      <c r="J5" s="70" t="s">
        <v>162</v>
      </c>
      <c r="K5" s="14">
        <v>2018</v>
      </c>
      <c r="L5" s="14">
        <v>2019</v>
      </c>
      <c r="M5" s="14">
        <v>2018</v>
      </c>
      <c r="N5" s="14">
        <v>2019</v>
      </c>
      <c r="O5" s="6"/>
    </row>
    <row r="6" spans="1:15" x14ac:dyDescent="0.2">
      <c r="A6" s="12" t="s">
        <v>29</v>
      </c>
      <c r="B6" s="12" t="s">
        <v>31</v>
      </c>
      <c r="C6" s="12">
        <v>1</v>
      </c>
      <c r="D6" s="74">
        <v>2</v>
      </c>
      <c r="E6" s="12">
        <v>3</v>
      </c>
      <c r="F6" s="74">
        <v>4</v>
      </c>
      <c r="G6" s="74">
        <v>5</v>
      </c>
      <c r="H6" s="12">
        <v>6</v>
      </c>
      <c r="I6" s="12">
        <v>7</v>
      </c>
      <c r="J6" s="74">
        <v>8</v>
      </c>
      <c r="K6" s="12">
        <v>9</v>
      </c>
      <c r="L6" s="12">
        <v>10</v>
      </c>
      <c r="M6" s="12">
        <v>11</v>
      </c>
      <c r="N6" s="12">
        <v>12</v>
      </c>
      <c r="O6" s="6"/>
    </row>
    <row r="7" spans="1:15" ht="18.95" customHeight="1" x14ac:dyDescent="0.2">
      <c r="A7" s="12">
        <v>1</v>
      </c>
      <c r="B7" s="73" t="s">
        <v>168</v>
      </c>
      <c r="C7" s="65">
        <v>686</v>
      </c>
      <c r="D7" s="72">
        <f t="shared" ref="D7:D26" si="0">(C7*100/C$28)</f>
        <v>0.34907210934200417</v>
      </c>
      <c r="E7" s="22">
        <v>835</v>
      </c>
      <c r="F7" s="72">
        <f t="shared" ref="F7:F26" si="1">(E7*100/E$28)</f>
        <v>0.40347130280158877</v>
      </c>
      <c r="G7" s="72">
        <f t="shared" ref="G7:G26" si="2">E7/C7*100-100</f>
        <v>21.720116618075807</v>
      </c>
      <c r="H7" s="65">
        <v>199</v>
      </c>
      <c r="I7" s="66">
        <v>297</v>
      </c>
      <c r="J7" s="72">
        <f t="shared" ref="J7:J26" si="3">I7/H7*100-100</f>
        <v>49.246231155778872</v>
      </c>
      <c r="K7" s="29">
        <f t="shared" ref="K7:K26" si="4">H7/C7*100</f>
        <v>29.008746355685133</v>
      </c>
      <c r="L7" s="71">
        <f t="shared" ref="L7:L26" si="5">I7/E7*100</f>
        <v>35.568862275449106</v>
      </c>
      <c r="M7" s="66">
        <v>128</v>
      </c>
      <c r="N7" s="66">
        <v>216</v>
      </c>
      <c r="O7" s="6"/>
    </row>
    <row r="8" spans="1:15" ht="18.95" customHeight="1" x14ac:dyDescent="0.2">
      <c r="A8" s="12">
        <v>2</v>
      </c>
      <c r="B8" s="73" t="s">
        <v>169</v>
      </c>
      <c r="C8" s="65">
        <v>30496</v>
      </c>
      <c r="D8" s="72">
        <f t="shared" si="0"/>
        <v>15.517934470107519</v>
      </c>
      <c r="E8" s="22">
        <v>33139</v>
      </c>
      <c r="F8" s="72">
        <f t="shared" si="1"/>
        <v>16.012737129990239</v>
      </c>
      <c r="G8" s="72">
        <f t="shared" si="2"/>
        <v>8.6667103882476511</v>
      </c>
      <c r="H8" s="65">
        <v>18515</v>
      </c>
      <c r="I8" s="66">
        <v>18961</v>
      </c>
      <c r="J8" s="72">
        <f t="shared" si="3"/>
        <v>2.4088576829597486</v>
      </c>
      <c r="K8" s="29">
        <f t="shared" si="4"/>
        <v>60.712880377754466</v>
      </c>
      <c r="L8" s="71">
        <f t="shared" si="5"/>
        <v>57.21657261836507</v>
      </c>
      <c r="M8" s="66">
        <v>6800</v>
      </c>
      <c r="N8" s="66">
        <v>7096</v>
      </c>
      <c r="O8" s="6"/>
    </row>
    <row r="9" spans="1:15" ht="18.95" customHeight="1" x14ac:dyDescent="0.2">
      <c r="A9" s="12">
        <v>3</v>
      </c>
      <c r="B9" s="73" t="s">
        <v>170</v>
      </c>
      <c r="C9" s="65">
        <v>334</v>
      </c>
      <c r="D9" s="72">
        <f t="shared" si="0"/>
        <v>0.16995639142890581</v>
      </c>
      <c r="E9" s="82">
        <v>345</v>
      </c>
      <c r="F9" s="72">
        <f t="shared" si="1"/>
        <v>0.16670371193598577</v>
      </c>
      <c r="G9" s="72">
        <f t="shared" si="2"/>
        <v>3.2934131736527092</v>
      </c>
      <c r="H9" s="65">
        <v>121</v>
      </c>
      <c r="I9" s="65">
        <v>120</v>
      </c>
      <c r="J9" s="72">
        <f t="shared" si="3"/>
        <v>-0.8264462809917319</v>
      </c>
      <c r="K9" s="29">
        <f t="shared" si="4"/>
        <v>36.227544910179645</v>
      </c>
      <c r="L9" s="71">
        <f t="shared" si="5"/>
        <v>34.782608695652172</v>
      </c>
      <c r="M9" s="66">
        <v>94</v>
      </c>
      <c r="N9" s="65">
        <v>88</v>
      </c>
      <c r="O9" s="6"/>
    </row>
    <row r="10" spans="1:15" ht="18.95" customHeight="1" x14ac:dyDescent="0.2">
      <c r="A10" s="12">
        <v>4</v>
      </c>
      <c r="B10" s="73" t="s">
        <v>171</v>
      </c>
      <c r="C10" s="65">
        <v>668</v>
      </c>
      <c r="D10" s="72">
        <f t="shared" si="0"/>
        <v>0.33991278285781162</v>
      </c>
      <c r="E10" s="82">
        <v>757</v>
      </c>
      <c r="F10" s="72">
        <f t="shared" si="1"/>
        <v>0.365781767929105</v>
      </c>
      <c r="G10" s="72">
        <f t="shared" si="2"/>
        <v>13.323353293413163</v>
      </c>
      <c r="H10" s="65">
        <v>298</v>
      </c>
      <c r="I10" s="65">
        <v>289</v>
      </c>
      <c r="J10" s="72">
        <f t="shared" si="3"/>
        <v>-3.0201342281879135</v>
      </c>
      <c r="K10" s="29">
        <f t="shared" si="4"/>
        <v>44.610778443113773</v>
      </c>
      <c r="L10" s="71">
        <f t="shared" si="5"/>
        <v>38.177014531043589</v>
      </c>
      <c r="M10" s="66">
        <v>219</v>
      </c>
      <c r="N10" s="65">
        <v>208</v>
      </c>
      <c r="O10" s="6"/>
    </row>
    <row r="11" spans="1:15" ht="32.450000000000003" customHeight="1" x14ac:dyDescent="0.2">
      <c r="A11" s="12">
        <v>5</v>
      </c>
      <c r="B11" s="73" t="s">
        <v>172</v>
      </c>
      <c r="C11" s="65">
        <v>2855</v>
      </c>
      <c r="D11" s="72">
        <f t="shared" si="0"/>
        <v>1.452770950687204</v>
      </c>
      <c r="E11" s="82">
        <v>3281</v>
      </c>
      <c r="F11" s="72">
        <f t="shared" si="1"/>
        <v>1.5853764604694762</v>
      </c>
      <c r="G11" s="72">
        <f t="shared" si="2"/>
        <v>14.921190893169879</v>
      </c>
      <c r="H11" s="65">
        <v>1815</v>
      </c>
      <c r="I11" s="65">
        <v>2074</v>
      </c>
      <c r="J11" s="72">
        <f t="shared" si="3"/>
        <v>14.269972451790622</v>
      </c>
      <c r="K11" s="29">
        <f t="shared" si="4"/>
        <v>63.572679509632223</v>
      </c>
      <c r="L11" s="71">
        <f t="shared" si="5"/>
        <v>63.212435233160626</v>
      </c>
      <c r="M11" s="66">
        <v>930</v>
      </c>
      <c r="N11" s="65">
        <v>1029</v>
      </c>
      <c r="O11" s="6"/>
    </row>
    <row r="12" spans="1:15" ht="17.45" customHeight="1" x14ac:dyDescent="0.2">
      <c r="A12" s="12">
        <v>6</v>
      </c>
      <c r="B12" s="73" t="s">
        <v>173</v>
      </c>
      <c r="C12" s="65">
        <v>90322</v>
      </c>
      <c r="D12" s="72">
        <f t="shared" si="0"/>
        <v>45.960482594735424</v>
      </c>
      <c r="E12" s="82">
        <v>94033</v>
      </c>
      <c r="F12" s="72">
        <f t="shared" si="1"/>
        <v>45.436667085439275</v>
      </c>
      <c r="G12" s="72">
        <f t="shared" si="2"/>
        <v>4.1086335555014131</v>
      </c>
      <c r="H12" s="65">
        <v>50475</v>
      </c>
      <c r="I12" s="65">
        <v>47898</v>
      </c>
      <c r="J12" s="72">
        <f t="shared" si="3"/>
        <v>-5.1054977711738445</v>
      </c>
      <c r="K12" s="29">
        <f t="shared" si="4"/>
        <v>55.883394964681919</v>
      </c>
      <c r="L12" s="71">
        <f t="shared" si="5"/>
        <v>50.937436857273511</v>
      </c>
      <c r="M12" s="66">
        <v>43929</v>
      </c>
      <c r="N12" s="65">
        <v>42052</v>
      </c>
      <c r="O12" s="6"/>
    </row>
    <row r="13" spans="1:15" ht="17.45" customHeight="1" x14ac:dyDescent="0.2">
      <c r="A13" s="12">
        <v>7</v>
      </c>
      <c r="B13" s="73" t="s">
        <v>174</v>
      </c>
      <c r="C13" s="65">
        <v>2819</v>
      </c>
      <c r="D13" s="72">
        <f t="shared" si="0"/>
        <v>1.4344522977188188</v>
      </c>
      <c r="E13" s="82">
        <v>2813</v>
      </c>
      <c r="F13" s="72">
        <f t="shared" si="1"/>
        <v>1.3592392512345739</v>
      </c>
      <c r="G13" s="72">
        <f t="shared" si="2"/>
        <v>-0.21284143313231141</v>
      </c>
      <c r="H13" s="65">
        <v>1701</v>
      </c>
      <c r="I13" s="65">
        <v>1594</v>
      </c>
      <c r="J13" s="72">
        <f t="shared" si="3"/>
        <v>-6.290417401528515</v>
      </c>
      <c r="K13" s="29">
        <f t="shared" si="4"/>
        <v>60.340546293011712</v>
      </c>
      <c r="L13" s="71">
        <f t="shared" si="5"/>
        <v>56.665481692143615</v>
      </c>
      <c r="M13" s="66">
        <v>959</v>
      </c>
      <c r="N13" s="65">
        <v>725</v>
      </c>
      <c r="O13" s="6"/>
    </row>
    <row r="14" spans="1:15" ht="17.45" customHeight="1" x14ac:dyDescent="0.2">
      <c r="A14" s="12">
        <v>8</v>
      </c>
      <c r="B14" s="73" t="s">
        <v>175</v>
      </c>
      <c r="C14" s="65">
        <v>1343</v>
      </c>
      <c r="D14" s="72">
        <f t="shared" si="0"/>
        <v>0.6833875260150315</v>
      </c>
      <c r="E14" s="82">
        <v>1201</v>
      </c>
      <c r="F14" s="72">
        <f t="shared" si="1"/>
        <v>0.58032219720324318</v>
      </c>
      <c r="G14" s="72">
        <f t="shared" si="2"/>
        <v>-10.573343261355177</v>
      </c>
      <c r="H14" s="65">
        <v>919</v>
      </c>
      <c r="I14" s="65">
        <v>785</v>
      </c>
      <c r="J14" s="72">
        <f t="shared" si="3"/>
        <v>-14.581066376496182</v>
      </c>
      <c r="K14" s="29">
        <f t="shared" si="4"/>
        <v>68.428890543559191</v>
      </c>
      <c r="L14" s="71">
        <f t="shared" si="5"/>
        <v>65.362198168193174</v>
      </c>
      <c r="M14" s="66">
        <v>778</v>
      </c>
      <c r="N14" s="65">
        <v>494</v>
      </c>
      <c r="O14" s="6"/>
    </row>
    <row r="15" spans="1:15" ht="17.45" customHeight="1" x14ac:dyDescent="0.2">
      <c r="A15" s="12">
        <v>9</v>
      </c>
      <c r="B15" s="73" t="s">
        <v>176</v>
      </c>
      <c r="C15" s="65">
        <v>8649</v>
      </c>
      <c r="D15" s="72">
        <f t="shared" si="0"/>
        <v>4.4010563756545098</v>
      </c>
      <c r="E15" s="82">
        <v>8327</v>
      </c>
      <c r="F15" s="72">
        <f t="shared" si="1"/>
        <v>4.0235994472201551</v>
      </c>
      <c r="G15" s="72">
        <f t="shared" si="2"/>
        <v>-3.7229737541912442</v>
      </c>
      <c r="H15" s="65">
        <v>5431</v>
      </c>
      <c r="I15" s="65">
        <v>4896</v>
      </c>
      <c r="J15" s="72">
        <f t="shared" si="3"/>
        <v>-9.8508561959123426</v>
      </c>
      <c r="K15" s="29">
        <f t="shared" si="4"/>
        <v>62.793386518672676</v>
      </c>
      <c r="L15" s="71">
        <f t="shared" si="5"/>
        <v>58.796685480965536</v>
      </c>
      <c r="M15" s="66">
        <v>3575</v>
      </c>
      <c r="N15" s="65">
        <v>3152</v>
      </c>
      <c r="O15" s="6"/>
    </row>
    <row r="16" spans="1:15" ht="17.45" customHeight="1" x14ac:dyDescent="0.2">
      <c r="A16" s="12">
        <v>10</v>
      </c>
      <c r="B16" s="73" t="s">
        <v>177</v>
      </c>
      <c r="C16" s="65">
        <v>290</v>
      </c>
      <c r="D16" s="72">
        <f t="shared" si="0"/>
        <v>0.14756692668976853</v>
      </c>
      <c r="E16" s="82">
        <v>350</v>
      </c>
      <c r="F16" s="72">
        <f t="shared" si="1"/>
        <v>0.16911970776114499</v>
      </c>
      <c r="G16" s="72">
        <f t="shared" si="2"/>
        <v>20.689655172413794</v>
      </c>
      <c r="H16" s="66">
        <v>149</v>
      </c>
      <c r="I16" s="65">
        <v>160</v>
      </c>
      <c r="J16" s="72">
        <f t="shared" si="3"/>
        <v>7.3825503355704711</v>
      </c>
      <c r="K16" s="29">
        <f t="shared" si="4"/>
        <v>51.379310344827587</v>
      </c>
      <c r="L16" s="71">
        <f t="shared" si="5"/>
        <v>45.714285714285715</v>
      </c>
      <c r="M16" s="66">
        <v>81</v>
      </c>
      <c r="N16" s="65">
        <v>95</v>
      </c>
      <c r="O16" s="6"/>
    </row>
    <row r="17" spans="1:15" ht="17.45" customHeight="1" x14ac:dyDescent="0.2">
      <c r="A17" s="12">
        <v>11</v>
      </c>
      <c r="B17" s="73" t="s">
        <v>178</v>
      </c>
      <c r="C17" s="66">
        <v>13507</v>
      </c>
      <c r="D17" s="72">
        <f t="shared" si="0"/>
        <v>6.8730568234438048</v>
      </c>
      <c r="E17" s="82">
        <v>14222</v>
      </c>
      <c r="F17" s="72">
        <f t="shared" si="1"/>
        <v>6.8720585250828687</v>
      </c>
      <c r="G17" s="72">
        <f t="shared" si="2"/>
        <v>5.2935514918190449</v>
      </c>
      <c r="H17" s="66">
        <v>7109</v>
      </c>
      <c r="I17" s="65">
        <v>6972</v>
      </c>
      <c r="J17" s="72">
        <f t="shared" si="3"/>
        <v>-1.9271346180897382</v>
      </c>
      <c r="K17" s="29">
        <f t="shared" si="4"/>
        <v>52.631968608869471</v>
      </c>
      <c r="L17" s="71">
        <f t="shared" si="5"/>
        <v>49.022640978765288</v>
      </c>
      <c r="M17" s="66">
        <v>4599</v>
      </c>
      <c r="N17" s="65">
        <v>4261</v>
      </c>
      <c r="O17" s="6"/>
    </row>
    <row r="18" spans="1:15" ht="17.45" customHeight="1" x14ac:dyDescent="0.2">
      <c r="A18" s="12">
        <v>12</v>
      </c>
      <c r="B18" s="73" t="s">
        <v>179</v>
      </c>
      <c r="C18" s="66">
        <v>4346</v>
      </c>
      <c r="D18" s="72">
        <f t="shared" si="0"/>
        <v>2.2114684944611516</v>
      </c>
      <c r="E18" s="82">
        <v>4498</v>
      </c>
      <c r="F18" s="72">
        <f t="shared" si="1"/>
        <v>2.1734298443132292</v>
      </c>
      <c r="G18" s="72">
        <f t="shared" si="2"/>
        <v>3.4974689369535241</v>
      </c>
      <c r="H18" s="66">
        <v>2051</v>
      </c>
      <c r="I18" s="65">
        <v>1962</v>
      </c>
      <c r="J18" s="72">
        <f t="shared" si="3"/>
        <v>-4.3393466601657735</v>
      </c>
      <c r="K18" s="29">
        <f t="shared" si="4"/>
        <v>47.192820984813622</v>
      </c>
      <c r="L18" s="71">
        <f t="shared" si="5"/>
        <v>43.619386393952873</v>
      </c>
      <c r="M18" s="66">
        <v>1575</v>
      </c>
      <c r="N18" s="65">
        <v>1410</v>
      </c>
      <c r="O18" s="6"/>
    </row>
    <row r="19" spans="1:15" ht="33.200000000000003" customHeight="1" x14ac:dyDescent="0.2">
      <c r="A19" s="12">
        <v>13</v>
      </c>
      <c r="B19" s="73" t="s">
        <v>180</v>
      </c>
      <c r="C19" s="66">
        <v>21244</v>
      </c>
      <c r="D19" s="72">
        <f t="shared" si="0"/>
        <v>10.810040657232561</v>
      </c>
      <c r="E19" s="82">
        <v>22424</v>
      </c>
      <c r="F19" s="72">
        <f t="shared" si="1"/>
        <v>10.835258076674043</v>
      </c>
      <c r="G19" s="72">
        <f t="shared" si="2"/>
        <v>5.5545095085671221</v>
      </c>
      <c r="H19" s="66">
        <v>13374</v>
      </c>
      <c r="I19" s="65">
        <v>12920</v>
      </c>
      <c r="J19" s="72">
        <f t="shared" si="3"/>
        <v>-3.3946463286974762</v>
      </c>
      <c r="K19" s="29">
        <f t="shared" si="4"/>
        <v>62.954245904726037</v>
      </c>
      <c r="L19" s="71">
        <f t="shared" si="5"/>
        <v>57.616839100963254</v>
      </c>
      <c r="M19" s="66">
        <v>11594</v>
      </c>
      <c r="N19" s="65">
        <v>11141</v>
      </c>
      <c r="O19" s="6"/>
    </row>
    <row r="20" spans="1:15" ht="30.95" customHeight="1" x14ac:dyDescent="0.2">
      <c r="A20" s="12">
        <v>14</v>
      </c>
      <c r="B20" s="73" t="s">
        <v>181</v>
      </c>
      <c r="C20" s="66">
        <v>825</v>
      </c>
      <c r="D20" s="72">
        <f t="shared" si="0"/>
        <v>0.41980246385882425</v>
      </c>
      <c r="E20" s="82">
        <v>1016</v>
      </c>
      <c r="F20" s="72">
        <f t="shared" si="1"/>
        <v>0.49093035167235233</v>
      </c>
      <c r="G20" s="72">
        <f t="shared" si="2"/>
        <v>23.151515151515142</v>
      </c>
      <c r="H20" s="66">
        <v>559</v>
      </c>
      <c r="I20" s="65">
        <v>711</v>
      </c>
      <c r="J20" s="72">
        <f t="shared" si="3"/>
        <v>27.191413237924863</v>
      </c>
      <c r="K20" s="29">
        <f t="shared" si="4"/>
        <v>67.757575757575765</v>
      </c>
      <c r="L20" s="71">
        <f t="shared" si="5"/>
        <v>69.980314960629926</v>
      </c>
      <c r="M20" s="66">
        <v>472</v>
      </c>
      <c r="N20" s="65">
        <v>623</v>
      </c>
      <c r="O20" s="6"/>
    </row>
    <row r="21" spans="1:15" ht="30.95" customHeight="1" x14ac:dyDescent="0.2">
      <c r="A21" s="12">
        <v>15</v>
      </c>
      <c r="B21" s="73" t="s">
        <v>182</v>
      </c>
      <c r="C21" s="66">
        <v>3561</v>
      </c>
      <c r="D21" s="72">
        <f t="shared" si="0"/>
        <v>1.8120200894560887</v>
      </c>
      <c r="E21" s="82">
        <v>4256</v>
      </c>
      <c r="F21" s="72">
        <f t="shared" si="1"/>
        <v>2.0564956463755228</v>
      </c>
      <c r="G21" s="72">
        <f t="shared" si="2"/>
        <v>19.516989609660214</v>
      </c>
      <c r="H21" s="66">
        <v>2025</v>
      </c>
      <c r="I21" s="65">
        <v>2279</v>
      </c>
      <c r="J21" s="72">
        <f t="shared" si="3"/>
        <v>12.543209876543202</v>
      </c>
      <c r="K21" s="29">
        <f t="shared" si="4"/>
        <v>56.866048862679023</v>
      </c>
      <c r="L21" s="71">
        <f t="shared" si="5"/>
        <v>53.547932330827066</v>
      </c>
      <c r="M21" s="66">
        <v>1418</v>
      </c>
      <c r="N21" s="65">
        <v>1597</v>
      </c>
      <c r="O21" s="6"/>
    </row>
    <row r="22" spans="1:15" ht="35.450000000000003" customHeight="1" x14ac:dyDescent="0.2">
      <c r="A22" s="12">
        <v>16</v>
      </c>
      <c r="B22" s="73" t="s">
        <v>183</v>
      </c>
      <c r="C22" s="66">
        <v>198</v>
      </c>
      <c r="D22" s="72">
        <f t="shared" si="0"/>
        <v>0.10075259132611782</v>
      </c>
      <c r="E22" s="82">
        <v>208</v>
      </c>
      <c r="F22" s="72">
        <f t="shared" si="1"/>
        <v>0.10050542632662331</v>
      </c>
      <c r="G22" s="72">
        <f t="shared" si="2"/>
        <v>5.0505050505050662</v>
      </c>
      <c r="H22" s="66">
        <v>96</v>
      </c>
      <c r="I22" s="65">
        <v>101</v>
      </c>
      <c r="J22" s="72">
        <f t="shared" si="3"/>
        <v>5.2083333333333286</v>
      </c>
      <c r="K22" s="29">
        <f t="shared" si="4"/>
        <v>48.484848484848484</v>
      </c>
      <c r="L22" s="71">
        <f t="shared" si="5"/>
        <v>48.557692307692307</v>
      </c>
      <c r="M22" s="66">
        <v>63</v>
      </c>
      <c r="N22" s="65">
        <v>67</v>
      </c>
      <c r="O22" s="6"/>
    </row>
    <row r="23" spans="1:15" ht="30.95" customHeight="1" x14ac:dyDescent="0.2">
      <c r="A23" s="12">
        <v>17</v>
      </c>
      <c r="B23" s="73" t="s">
        <v>184</v>
      </c>
      <c r="C23" s="66">
        <v>6271</v>
      </c>
      <c r="D23" s="72">
        <f t="shared" si="0"/>
        <v>3.1910075767984085</v>
      </c>
      <c r="E23" s="82">
        <v>6783</v>
      </c>
      <c r="F23" s="72">
        <f t="shared" si="1"/>
        <v>3.2775399364109901</v>
      </c>
      <c r="G23" s="72">
        <f t="shared" si="2"/>
        <v>8.1645670546962208</v>
      </c>
      <c r="H23" s="66">
        <v>2496</v>
      </c>
      <c r="I23" s="65">
        <v>2446</v>
      </c>
      <c r="J23" s="72">
        <f t="shared" si="3"/>
        <v>-2.0032051282051384</v>
      </c>
      <c r="K23" s="29">
        <f t="shared" si="4"/>
        <v>39.80226439164408</v>
      </c>
      <c r="L23" s="71">
        <f t="shared" si="5"/>
        <v>36.060740085507888</v>
      </c>
      <c r="M23" s="66">
        <v>1164</v>
      </c>
      <c r="N23" s="65">
        <v>1227</v>
      </c>
      <c r="O23" s="6"/>
    </row>
    <row r="24" spans="1:15" ht="15.95" customHeight="1" x14ac:dyDescent="0.2">
      <c r="A24" s="12">
        <v>18</v>
      </c>
      <c r="B24" s="73" t="s">
        <v>185</v>
      </c>
      <c r="C24" s="66">
        <v>2798</v>
      </c>
      <c r="D24" s="72">
        <f t="shared" si="0"/>
        <v>1.4237664168205941</v>
      </c>
      <c r="E24" s="82">
        <v>2979</v>
      </c>
      <c r="F24" s="72">
        <f t="shared" si="1"/>
        <v>1.4394503126298597</v>
      </c>
      <c r="G24" s="72">
        <f t="shared" si="2"/>
        <v>6.4689063616869049</v>
      </c>
      <c r="H24" s="66">
        <v>1620</v>
      </c>
      <c r="I24" s="65">
        <v>1593</v>
      </c>
      <c r="J24" s="72">
        <f t="shared" si="3"/>
        <v>-1.6666666666666714</v>
      </c>
      <c r="K24" s="29">
        <f t="shared" si="4"/>
        <v>57.898498927805576</v>
      </c>
      <c r="L24" s="71">
        <f t="shared" si="5"/>
        <v>53.474320241691842</v>
      </c>
      <c r="M24" s="66">
        <v>1385</v>
      </c>
      <c r="N24" s="65">
        <v>1360</v>
      </c>
      <c r="O24" s="6"/>
    </row>
    <row r="25" spans="1:15" ht="17.45" customHeight="1" x14ac:dyDescent="0.2">
      <c r="A25" s="12">
        <v>19</v>
      </c>
      <c r="B25" s="73" t="s">
        <v>186</v>
      </c>
      <c r="C25" s="66">
        <v>5287</v>
      </c>
      <c r="D25" s="72">
        <f t="shared" si="0"/>
        <v>2.6902977289958834</v>
      </c>
      <c r="E25" s="82">
        <v>5466</v>
      </c>
      <c r="F25" s="72">
        <f t="shared" si="1"/>
        <v>2.6411666360640527</v>
      </c>
      <c r="G25" s="72">
        <f t="shared" si="2"/>
        <v>3.385662946850772</v>
      </c>
      <c r="H25" s="66">
        <v>3121</v>
      </c>
      <c r="I25" s="65">
        <v>2827</v>
      </c>
      <c r="J25" s="72">
        <f t="shared" si="3"/>
        <v>-9.4200576738224839</v>
      </c>
      <c r="K25" s="29">
        <f t="shared" si="4"/>
        <v>59.031586911291846</v>
      </c>
      <c r="L25" s="71">
        <f t="shared" si="5"/>
        <v>51.719721917306991</v>
      </c>
      <c r="M25" s="66">
        <v>2957</v>
      </c>
      <c r="N25" s="65">
        <v>2716</v>
      </c>
      <c r="O25" s="6"/>
    </row>
    <row r="26" spans="1:15" ht="15.95" customHeight="1" x14ac:dyDescent="0.2">
      <c r="A26" s="12">
        <v>20</v>
      </c>
      <c r="B26" s="73" t="s">
        <v>187</v>
      </c>
      <c r="C26" s="66">
        <v>22</v>
      </c>
      <c r="D26" s="72">
        <f t="shared" si="0"/>
        <v>1.1194732369568647E-2</v>
      </c>
      <c r="E26" s="82">
        <v>21</v>
      </c>
      <c r="F26" s="72">
        <f t="shared" si="1"/>
        <v>1.0147182465668699E-2</v>
      </c>
      <c r="G26" s="72">
        <f t="shared" si="2"/>
        <v>-4.5454545454545467</v>
      </c>
      <c r="H26" s="66">
        <v>7</v>
      </c>
      <c r="I26" s="65">
        <v>8</v>
      </c>
      <c r="J26" s="72">
        <f t="shared" si="3"/>
        <v>14.285714285714278</v>
      </c>
      <c r="K26" s="29">
        <f t="shared" si="4"/>
        <v>31.818181818181817</v>
      </c>
      <c r="L26" s="71">
        <f t="shared" si="5"/>
        <v>38.095238095238095</v>
      </c>
      <c r="M26" s="66">
        <v>5</v>
      </c>
      <c r="N26" s="65">
        <v>7</v>
      </c>
      <c r="O26" s="6"/>
    </row>
    <row r="27" spans="1:15" ht="14.45" customHeight="1" x14ac:dyDescent="0.2">
      <c r="A27" s="12">
        <v>21</v>
      </c>
      <c r="B27" s="73" t="s">
        <v>188</v>
      </c>
      <c r="C27" s="66"/>
      <c r="D27" s="72"/>
      <c r="E27" s="22"/>
      <c r="F27" s="72"/>
      <c r="G27" s="72"/>
      <c r="H27" s="66"/>
      <c r="I27" s="66"/>
      <c r="J27" s="72"/>
      <c r="K27" s="29"/>
      <c r="L27" s="71"/>
      <c r="M27" s="66"/>
      <c r="N27" s="66"/>
      <c r="O27" s="6"/>
    </row>
    <row r="28" spans="1:15" ht="15.75" customHeight="1" x14ac:dyDescent="0.2">
      <c r="A28" s="12">
        <v>22</v>
      </c>
      <c r="B28" s="63" t="s">
        <v>156</v>
      </c>
      <c r="C28" s="45">
        <f>SUM(C7:C27)</f>
        <v>196521</v>
      </c>
      <c r="D28" s="75" t="s">
        <v>160</v>
      </c>
      <c r="E28" s="45">
        <f>SUM(E7:E27)</f>
        <v>206954</v>
      </c>
      <c r="F28" s="75" t="s">
        <v>160</v>
      </c>
      <c r="G28" s="72">
        <f>E28/C28*100-100</f>
        <v>5.3088474005322581</v>
      </c>
      <c r="H28" s="76">
        <f>SUM(H7:H27)</f>
        <v>112081</v>
      </c>
      <c r="I28" s="76">
        <f>SUM(I7:I27)</f>
        <v>108893</v>
      </c>
      <c r="J28" s="72">
        <f>I28/H28*100-100</f>
        <v>-2.8443714813393939</v>
      </c>
      <c r="K28" s="77">
        <f>H28/C28*100</f>
        <v>57.032581759710155</v>
      </c>
      <c r="L28" s="78">
        <f>I28/E28*100</f>
        <v>52.617006677812462</v>
      </c>
      <c r="M28" s="45">
        <f>SUM(M7:M27)</f>
        <v>82725</v>
      </c>
      <c r="N28" s="45">
        <f>SUM(N7:N27)</f>
        <v>79564</v>
      </c>
      <c r="O28" s="6"/>
    </row>
    <row r="29" spans="1:1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</sheetData>
  <mergeCells count="8">
    <mergeCell ref="M1:N1"/>
    <mergeCell ref="M4:N4"/>
    <mergeCell ref="A2:N2"/>
    <mergeCell ref="A4:A5"/>
    <mergeCell ref="B4:B5"/>
    <mergeCell ref="C4:G4"/>
    <mergeCell ref="H4:J4"/>
    <mergeCell ref="K4:L4"/>
  </mergeCells>
  <pageMargins left="0.11811023622047245" right="0.19685039370078741" top="0.35433070866141736" bottom="0.15748031496062992" header="0.31496062992125984" footer="0.11811023622047245"/>
  <pageSetup paperSize="9" scale="85" orientation="landscape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27</vt:i4>
      </vt:variant>
      <vt:variant>
        <vt:lpstr>Именованные диапазоны</vt:lpstr>
      </vt:variant>
      <vt:variant>
        <vt:i4>5</vt:i4>
      </vt:variant>
    </vt:vector>
  </HeadingPairs>
  <TitlesOfParts>
    <vt:vector size="32" baseType="lpstr">
      <vt:lpstr>ЗМІСТ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_Z1</vt:lpstr>
      <vt:lpstr>'1'!Область_печати</vt:lpstr>
      <vt:lpstr>'17'!Область_печати</vt:lpstr>
      <vt:lpstr>'19'!Область_печати</vt:lpstr>
      <vt:lpstr>'26'!Область_печати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polischyk</dc:creator>
  <cp:lastModifiedBy>pastukhova</cp:lastModifiedBy>
  <cp:lastPrinted>2020-02-20T10:40:40Z</cp:lastPrinted>
  <dcterms:created xsi:type="dcterms:W3CDTF">2020-02-20T10:55:20Z</dcterms:created>
  <dcterms:modified xsi:type="dcterms:W3CDTF">2020-02-26T13:31:38Z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АНАЛІТИЧНІ ТАБЛИЦІ 2019_4.2019_17.02.2020</vt:lpwstr>
  </property>
  <property fmtid="{D5CDD505-2E9C-101B-9397-08002B2CF9AE}" pid="3" name="Вид звіту">
    <vt:lpwstr>Аналітичний звіт</vt:lpwstr>
  </property>
  <property fmtid="{D5CDD505-2E9C-101B-9397-08002B2CF9AE}" pid="4" name="Тип виду звіту">
    <vt:i4>4</vt:i4>
  </property>
  <property fmtid="{D5CDD505-2E9C-101B-9397-08002B2CF9AE}" pid="5" name="Тип звітуDBID">
    <vt:i4>10000</vt:i4>
  </property>
  <property fmtid="{D5CDD505-2E9C-101B-9397-08002B2CF9AE}" pid="6" name="Тип звітуID">
    <vt:i4>31873327</vt:i4>
  </property>
  <property fmtid="{D5CDD505-2E9C-101B-9397-08002B2CF9AE}" pid="7" name="Тип звіту">
    <vt:lpwstr>АНАЛІТИЧНІ ТАБЛИЦІ 2019</vt:lpwstr>
  </property>
  <property fmtid="{D5CDD505-2E9C-101B-9397-08002B2CF9AE}" pid="8" name="К.Cума">
    <vt:lpwstr>2D4071B5</vt:lpwstr>
  </property>
  <property fmtid="{D5CDD505-2E9C-101B-9397-08002B2CF9AE}" pid="9" name="Підрозділ">
    <vt:lpwstr>Державна судова адміністрація України</vt:lpwstr>
  </property>
  <property fmtid="{D5CDD505-2E9C-101B-9397-08002B2CF9AE}" pid="10" name="ПідрозділDBID">
    <vt:i4>0</vt:i4>
  </property>
  <property fmtid="{D5CDD505-2E9C-101B-9397-08002B2CF9AE}" pid="11" name="ПідрозділID">
    <vt:i4>168162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</Properties>
</file>